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7755" activeTab="1"/>
  </bookViews>
  <sheets>
    <sheet name="Смета" sheetId="1" r:id="rId1"/>
    <sheet name="Дефектний акт" sheetId="2" r:id="rId2"/>
    <sheet name="Всього" sheetId="3" r:id="rId3"/>
  </sheets>
  <definedNames/>
  <calcPr fullCalcOnLoad="1"/>
</workbook>
</file>

<file path=xl/sharedStrings.xml><?xml version="1.0" encoding="utf-8"?>
<sst xmlns="http://schemas.openxmlformats.org/spreadsheetml/2006/main" count="235" uniqueCount="133">
  <si>
    <t xml:space="preserve"> </t>
  </si>
  <si>
    <t>Обгрунтування</t>
  </si>
  <si>
    <t>Найменування  витрат</t>
  </si>
  <si>
    <t>Вартість ,  тис. грн.</t>
  </si>
  <si>
    <t xml:space="preserve">   </t>
  </si>
  <si>
    <t>всього</t>
  </si>
  <si>
    <t>у тому числі:</t>
  </si>
  <si>
    <t>будівельних</t>
  </si>
  <si>
    <t>Прямi витрати,</t>
  </si>
  <si>
    <t xml:space="preserve">  в тому числi</t>
  </si>
  <si>
    <t xml:space="preserve">  -    </t>
  </si>
  <si>
    <t>Розрахунок N1</t>
  </si>
  <si>
    <t>Заробiтна плата</t>
  </si>
  <si>
    <t>Розрахунок N2</t>
  </si>
  <si>
    <t>Вартiсть матерiальних ресурсiв</t>
  </si>
  <si>
    <t>Розрахунок N3</t>
  </si>
  <si>
    <t>Вартiсть експлуатацiї будiвельних машин i механiзмiв</t>
  </si>
  <si>
    <t>Розрахунок N4</t>
  </si>
  <si>
    <t>Загальновиробничi витрати</t>
  </si>
  <si>
    <t>Розрахунок N5</t>
  </si>
  <si>
    <t>Витрати на зведення (пристосування) та розбирання титульних тимчасових будiвель i</t>
  </si>
  <si>
    <t>споруд</t>
  </si>
  <si>
    <t>Розрахунок N6</t>
  </si>
  <si>
    <t>Кошти на додатковi витрати при виконаннi будiвельних робiт у зимовий перiод (на</t>
  </si>
  <si>
    <t>обсяги робiт, що плануються до виконання у зимовий перiод)</t>
  </si>
  <si>
    <t>Розрахунок N7</t>
  </si>
  <si>
    <t>Кошти на додатковi витрати при виконаннi будiвельних робiт у лiтнiй перiод (на обсяги</t>
  </si>
  <si>
    <t>робiт, що плануються до виконання у лiтнiй перiод)</t>
  </si>
  <si>
    <t>Розрахунок N8</t>
  </si>
  <si>
    <t>Разом</t>
  </si>
  <si>
    <t>Розрахунок N9</t>
  </si>
  <si>
    <t>Розрахунок N10</t>
  </si>
  <si>
    <t>Кошти на покриття адмiнiстративних витрат будiвельно-монтажних органiзацiй</t>
  </si>
  <si>
    <t>Розрахунок N11</t>
  </si>
  <si>
    <t>Кошти на покриття ризику</t>
  </si>
  <si>
    <t>Розрахунок N12</t>
  </si>
  <si>
    <t>Кошти на покриття додаткових витрат, пов'язаних з інфляційними процесами</t>
  </si>
  <si>
    <t>Податки, збори, обов'язковi платежi, встановленi чинним законодавством i не врахованi</t>
  </si>
  <si>
    <t>складовими вартостi будiвництва (без ПДВ)</t>
  </si>
  <si>
    <t>Разом договiрна цiна крiм ПДВ</t>
  </si>
  <si>
    <t>Податок на додану вартiсть</t>
  </si>
  <si>
    <t>Всього договiрна цiна</t>
  </si>
  <si>
    <t xml:space="preserve">ДОГОВІРНА ЦІНА  </t>
  </si>
  <si>
    <t xml:space="preserve">Визначена згідно з ДСТУ Б Д.1.1-1-2013  </t>
  </si>
  <si>
    <t>№ п/п</t>
  </si>
  <si>
    <t>інших витрат</t>
  </si>
  <si>
    <t>Керівник підприємства</t>
  </si>
  <si>
    <t>(організації) замовника</t>
  </si>
  <si>
    <t>Керівник генеральної</t>
  </si>
  <si>
    <t>підрядної організації</t>
  </si>
  <si>
    <t>Оплата праці робітників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</si>
  <si>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</si>
  <si>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</si>
  <si>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</si>
  <si>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</si>
  <si>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</si>
  <si>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</si>
  <si>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</si>
  <si>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</si>
  <si>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Всього:</t>
  </si>
  <si>
    <t>Непередбачені 
витрати:</t>
  </si>
  <si>
    <t>ПДВ:</t>
  </si>
  <si>
    <t xml:space="preserve">Складена в поточних цінах станом на  14 липня 2017  р. </t>
  </si>
  <si>
    <t>-</t>
  </si>
  <si>
    <t>Разом (пп. 1-9)</t>
  </si>
  <si>
    <t xml:space="preserve">Iншi супутнi витрати </t>
  </si>
  <si>
    <t>Загалом:</t>
  </si>
  <si>
    <t>1 бригада</t>
  </si>
  <si>
    <t>** До бюджету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 технічний нагляд та інше)</t>
  </si>
  <si>
    <t xml:space="preserve">Вартiсть матерiальних ресурсiв </t>
  </si>
  <si>
    <t>на 250 кв.м</t>
  </si>
  <si>
    <r>
      <t>на п</t>
    </r>
    <r>
      <rPr>
        <b/>
        <sz val="10"/>
        <color indexed="8"/>
        <rFont val="Arial"/>
        <family val="2"/>
      </rPr>
      <t>оточний  ремонт покрівлі КЗО "СЗШ 43"</t>
    </r>
    <r>
      <rPr>
        <sz val="10"/>
        <color indexed="8"/>
        <rFont val="Arial"/>
        <family val="2"/>
      </rPr>
      <t xml:space="preserve">, що здійснюється в  2018 роцi  </t>
    </r>
  </si>
  <si>
    <t>Форма №8</t>
  </si>
  <si>
    <t>___________________</t>
  </si>
  <si>
    <t>“_____” ____________________________20__ р.</t>
  </si>
  <si>
    <r>
      <t>На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поточний  ремонт покрівлі КЗО «СЗШ № 43»  </t>
    </r>
  </si>
  <si>
    <t xml:space="preserve">Умови виконання робіт </t>
  </si>
  <si>
    <t>Об'єми робіт</t>
  </si>
  <si>
    <t>№</t>
  </si>
  <si>
    <t>п/п</t>
  </si>
  <si>
    <t>Найменування робіт і витрат</t>
  </si>
  <si>
    <t>Одиниця</t>
  </si>
  <si>
    <t>виміру</t>
  </si>
  <si>
    <t xml:space="preserve">  Кількість</t>
  </si>
  <si>
    <t>Примітка</t>
  </si>
  <si>
    <t>Розділ. М`яка покрівля</t>
  </si>
  <si>
    <t>100м2</t>
  </si>
  <si>
    <t>0.53</t>
  </si>
  <si>
    <t>Демонтаж цементної вирівнювальної стяжки окремими місцями</t>
  </si>
  <si>
    <t>Улаштування цементної вирівнювальної стяжки окремими місцями</t>
  </si>
  <si>
    <t>100 м</t>
  </si>
  <si>
    <t>0.4</t>
  </si>
  <si>
    <t>0.25</t>
  </si>
  <si>
    <t>Планка прим.</t>
  </si>
  <si>
    <t>м</t>
  </si>
  <si>
    <t>Дюбелі 6х40 мм/упаковка</t>
  </si>
  <si>
    <t>шт</t>
  </si>
  <si>
    <t>Розділ. Жорстка покрівля</t>
  </si>
  <si>
    <t>Розбирання лат [решетування] з дощок з прозорами</t>
  </si>
  <si>
    <t>0.52</t>
  </si>
  <si>
    <t>Улаштування гідробарьєру</t>
  </si>
  <si>
    <t>Гідробар'єр прозорий</t>
  </si>
  <si>
    <t>м2</t>
  </si>
  <si>
    <t>Скоба металева для степлера 10х12мм</t>
  </si>
  <si>
    <t>Листи азбоцементні хвилясті середнього профілю 40/150, товщина 5,8 мм</t>
  </si>
  <si>
    <t>Цвях шиферний 4,6х120 мм</t>
  </si>
  <si>
    <t>Сталь листова оцинкована товщ.0,5 мм</t>
  </si>
  <si>
    <t>т</t>
  </si>
  <si>
    <t>0.072</t>
  </si>
  <si>
    <t>Пiна монтажна</t>
  </si>
  <si>
    <t>бал.</t>
  </si>
  <si>
    <t>Розбирання  жолобів, відливів, звисів тощо з листової сталі</t>
  </si>
  <si>
    <t>Монтаж   жолобів, відливів, звисів тощо з листової сталі</t>
  </si>
  <si>
    <t>Навантаження сміття вручну</t>
  </si>
  <si>
    <t>1 т</t>
  </si>
  <si>
    <t>Перевезення сміття до 20 км</t>
  </si>
  <si>
    <t xml:space="preserve">                                                      ( посада, підпис, ініціали, прізвище )</t>
  </si>
  <si>
    <t xml:space="preserve">                                                    ( назва організації, що затверджує )</t>
  </si>
  <si>
    <t xml:space="preserve">                                    ЗАТВЕРДЖЕНО</t>
  </si>
  <si>
    <t xml:space="preserve">         ДЕФЕКТНИЙ АКТ</t>
  </si>
  <si>
    <t>Ремонт примикань з улаштуванням  фартуха із оцинкованої сталі до цегляних стін і парапетів з рулонних покрівельних матеріалів з застосуванням газопламеневих пальників, висота примикання 400 мм в 2 шари</t>
  </si>
  <si>
    <t>100м</t>
  </si>
  <si>
    <t>Розбирання покриттів покрівлі з рулонних матеріалів в 1-3 шари</t>
  </si>
  <si>
    <t>Улаштування покрівель рулонних з матеріалів, що наплавляються, із застосуванням газопламеневих пальників, в два шари</t>
  </si>
  <si>
    <t>Розбирання покриттiв покрiвлi з хвилястих азбестоцементних листiв</t>
  </si>
  <si>
    <t>1.97</t>
  </si>
  <si>
    <t>1.5</t>
  </si>
  <si>
    <t>Улаштування лат [решетування] з прозорами iз дощок пiд покрiвлю з азбестоцементних листiв</t>
  </si>
  <si>
    <t>Улаштування покриття з 8-хвильових 40/150 азбоцементних листів розміром 1750/1130 мм, товщина 5,8 мм</t>
  </si>
  <si>
    <r>
      <t xml:space="preserve">                    </t>
    </r>
    <r>
      <rPr>
        <sz val="9"/>
        <color indexed="8"/>
        <rFont val="Arial"/>
        <family val="2"/>
      </rPr>
      <t>посада, підпис, ініціали, прізвище</t>
    </r>
  </si>
  <si>
    <t xml:space="preserve"> Склав         ____________________________</t>
  </si>
  <si>
    <r>
      <t xml:space="preserve">                           </t>
    </r>
    <r>
      <rPr>
        <sz val="9"/>
        <color indexed="8"/>
        <rFont val="Arial"/>
        <family val="2"/>
      </rPr>
      <t>посада, підпис, ініціали, прізвище</t>
    </r>
  </si>
  <si>
    <t xml:space="preserve"> Перевірив  ____________________________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</si>
</sst>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i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18" xfId="0" applyFont="1" applyBorder="1" applyAlignment="1">
      <alignment horizontal="right" vertical="top" wrapText="1"/>
    </xf>
    <xf numFmtId="0" fontId="48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50" fillId="34" borderId="24" xfId="0" applyFont="1" applyFill="1" applyBorder="1" applyAlignment="1">
      <alignment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52" fillId="0" borderId="31" xfId="0" applyFont="1" applyFill="1" applyBorder="1" applyAlignment="1">
      <alignment wrapText="1"/>
    </xf>
    <xf numFmtId="0" fontId="49" fillId="0" borderId="29" xfId="0" applyFont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2" fontId="49" fillId="0" borderId="29" xfId="0" applyNumberFormat="1" applyFont="1" applyBorder="1" applyAlignment="1">
      <alignment horizontal="center"/>
    </xf>
    <xf numFmtId="2" fontId="49" fillId="0" borderId="33" xfId="0" applyNumberFormat="1" applyFont="1" applyBorder="1" applyAlignment="1">
      <alignment horizontal="center"/>
    </xf>
    <xf numFmtId="0" fontId="46" fillId="0" borderId="3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6" fillId="35" borderId="0" xfId="0" applyFont="1" applyFill="1" applyAlignment="1">
      <alignment horizontal="center" vertical="top" wrapText="1"/>
    </xf>
    <xf numFmtId="0" fontId="37" fillId="33" borderId="35" xfId="0" applyFont="1" applyFill="1" applyBorder="1" applyAlignment="1">
      <alignment horizontal="center"/>
    </xf>
    <xf numFmtId="0" fontId="37" fillId="33" borderId="36" xfId="0" applyFont="1" applyFill="1" applyBorder="1" applyAlignment="1">
      <alignment horizontal="center"/>
    </xf>
    <xf numFmtId="0" fontId="37" fillId="33" borderId="37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4" fillId="0" borderId="38" xfId="0" applyFont="1" applyBorder="1" applyAlignment="1">
      <alignment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53" xfId="0" applyFont="1" applyBorder="1" applyAlignment="1">
      <alignment vertical="center" wrapText="1"/>
    </xf>
    <xf numFmtId="0" fontId="46" fillId="0" borderId="44" xfId="0" applyFont="1" applyBorder="1" applyAlignment="1">
      <alignment vertical="center" wrapText="1"/>
    </xf>
    <xf numFmtId="0" fontId="46" fillId="0" borderId="54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5"/>
  <sheetViews>
    <sheetView zoomScalePageLayoutView="0" workbookViewId="0" topLeftCell="A16">
      <selection activeCell="B52" sqref="B52:B54"/>
    </sheetView>
  </sheetViews>
  <sheetFormatPr defaultColWidth="9.140625" defaultRowHeight="15"/>
  <cols>
    <col min="2" max="2" width="20.8515625" style="0" customWidth="1"/>
    <col min="3" max="3" width="82.421875" style="0" customWidth="1"/>
    <col min="4" max="4" width="13.57421875" style="0" customWidth="1"/>
    <col min="5" max="5" width="16.8515625" style="0" customWidth="1"/>
    <col min="6" max="6" width="21.140625" style="0" customWidth="1"/>
  </cols>
  <sheetData>
    <row r="4" spans="1:6" ht="15">
      <c r="A4" s="53" t="s">
        <v>42</v>
      </c>
      <c r="B4" s="53"/>
      <c r="C4" s="53"/>
      <c r="D4" s="53"/>
      <c r="E4" s="53"/>
      <c r="F4" s="53"/>
    </row>
    <row r="5" spans="1:6" ht="15" customHeight="1">
      <c r="A5" s="54" t="s">
        <v>71</v>
      </c>
      <c r="B5" s="54"/>
      <c r="C5" s="54"/>
      <c r="D5" s="54"/>
      <c r="E5" s="54"/>
      <c r="F5" s="54"/>
    </row>
    <row r="6" spans="1:4" ht="15">
      <c r="A6" s="1"/>
      <c r="B6" s="1"/>
      <c r="C6" s="1"/>
      <c r="D6" s="5"/>
    </row>
    <row r="7" spans="1:4" ht="15">
      <c r="A7" s="4"/>
      <c r="B7" s="1"/>
      <c r="C7" s="1"/>
      <c r="D7" s="5"/>
    </row>
    <row r="8" spans="1:4" ht="15">
      <c r="A8" s="4" t="s">
        <v>43</v>
      </c>
      <c r="B8" s="1"/>
      <c r="C8" s="1"/>
      <c r="D8" s="5"/>
    </row>
    <row r="9" spans="1:4" ht="15.75" thickBot="1">
      <c r="A9" s="4" t="s">
        <v>62</v>
      </c>
      <c r="B9" s="1"/>
      <c r="C9" s="1"/>
      <c r="D9" s="21"/>
    </row>
    <row r="10" spans="1:6" ht="15.75" thickBot="1">
      <c r="A10" s="46" t="s">
        <v>44</v>
      </c>
      <c r="B10" s="46" t="s">
        <v>1</v>
      </c>
      <c r="C10" s="46" t="s">
        <v>2</v>
      </c>
      <c r="D10" s="49" t="s">
        <v>3</v>
      </c>
      <c r="E10" s="50"/>
      <c r="F10" s="51"/>
    </row>
    <row r="11" spans="1:6" ht="15.75" thickBot="1">
      <c r="A11" s="47"/>
      <c r="B11" s="47"/>
      <c r="C11" s="47"/>
      <c r="D11" s="46" t="s">
        <v>5</v>
      </c>
      <c r="E11" s="49" t="s">
        <v>6</v>
      </c>
      <c r="F11" s="51"/>
    </row>
    <row r="12" spans="1:6" ht="15.75" thickBot="1">
      <c r="A12" s="48"/>
      <c r="B12" s="48"/>
      <c r="C12" s="48"/>
      <c r="D12" s="48"/>
      <c r="E12" s="20" t="s">
        <v>7</v>
      </c>
      <c r="F12" s="20" t="s">
        <v>45</v>
      </c>
    </row>
    <row r="13" spans="1:6" ht="15.75" thickBot="1">
      <c r="A13" s="8">
        <v>1</v>
      </c>
      <c r="B13" s="9">
        <v>2</v>
      </c>
      <c r="C13" s="9">
        <v>3</v>
      </c>
      <c r="D13" s="6">
        <v>4</v>
      </c>
      <c r="E13" s="8">
        <v>5</v>
      </c>
      <c r="F13" s="9">
        <v>6</v>
      </c>
    </row>
    <row r="14" spans="1:6" ht="15">
      <c r="A14" s="42">
        <v>1</v>
      </c>
      <c r="B14" s="44" t="s">
        <v>0</v>
      </c>
      <c r="C14" s="11" t="s">
        <v>8</v>
      </c>
      <c r="D14" s="42">
        <v>90.403</v>
      </c>
      <c r="E14" s="42">
        <v>90.403</v>
      </c>
      <c r="F14" s="42" t="s">
        <v>10</v>
      </c>
    </row>
    <row r="15" spans="1:6" ht="15">
      <c r="A15" s="43"/>
      <c r="B15" s="45"/>
      <c r="C15" s="11" t="s">
        <v>9</v>
      </c>
      <c r="D15" s="43"/>
      <c r="E15" s="43"/>
      <c r="F15" s="43"/>
    </row>
    <row r="16" spans="1:6" ht="15">
      <c r="A16" s="10" t="s">
        <v>0</v>
      </c>
      <c r="B16" s="2" t="s">
        <v>11</v>
      </c>
      <c r="C16" s="11" t="s">
        <v>12</v>
      </c>
      <c r="D16" s="2">
        <f>D14-D17-D18</f>
        <v>22.450681020000008</v>
      </c>
      <c r="E16" s="2">
        <f>E14-E17-E18</f>
        <v>22.450681020000008</v>
      </c>
      <c r="F16" s="3" t="s">
        <v>10</v>
      </c>
    </row>
    <row r="17" spans="1:6" ht="15">
      <c r="A17" s="10" t="s">
        <v>0</v>
      </c>
      <c r="B17" s="2" t="s">
        <v>13</v>
      </c>
      <c r="C17" s="11" t="s">
        <v>14</v>
      </c>
      <c r="D17" s="2">
        <f>D14*0.74666</f>
        <v>67.50030398</v>
      </c>
      <c r="E17" s="2">
        <f>E14*0.74666</f>
        <v>67.50030398</v>
      </c>
      <c r="F17" s="3" t="s">
        <v>63</v>
      </c>
    </row>
    <row r="18" spans="1:6" ht="15">
      <c r="A18" s="10" t="s">
        <v>0</v>
      </c>
      <c r="B18" s="2" t="s">
        <v>15</v>
      </c>
      <c r="C18" s="11" t="s">
        <v>16</v>
      </c>
      <c r="D18" s="2">
        <f>D14*0.005</f>
        <v>0.45201500000000006</v>
      </c>
      <c r="E18" s="2">
        <f>E14*0.005</f>
        <v>0.45201500000000006</v>
      </c>
      <c r="F18" s="3" t="s">
        <v>63</v>
      </c>
    </row>
    <row r="19" spans="1:6" ht="15">
      <c r="A19" s="2">
        <v>2</v>
      </c>
      <c r="B19" s="2" t="s">
        <v>17</v>
      </c>
      <c r="C19" s="11" t="s">
        <v>18</v>
      </c>
      <c r="D19" s="2">
        <v>9</v>
      </c>
      <c r="E19" s="2">
        <v>9</v>
      </c>
      <c r="F19" s="3" t="s">
        <v>63</v>
      </c>
    </row>
    <row r="20" spans="1:6" ht="15">
      <c r="A20" s="43">
        <v>3</v>
      </c>
      <c r="B20" s="43" t="s">
        <v>19</v>
      </c>
      <c r="C20" s="11" t="s">
        <v>20</v>
      </c>
      <c r="D20" s="43" t="s">
        <v>10</v>
      </c>
      <c r="E20" s="43" t="s">
        <v>10</v>
      </c>
      <c r="F20" s="43" t="s">
        <v>10</v>
      </c>
    </row>
    <row r="21" spans="1:6" ht="15">
      <c r="A21" s="43"/>
      <c r="B21" s="43"/>
      <c r="C21" s="11" t="s">
        <v>21</v>
      </c>
      <c r="D21" s="43"/>
      <c r="E21" s="43"/>
      <c r="F21" s="43"/>
    </row>
    <row r="22" spans="1:6" ht="15">
      <c r="A22" s="43">
        <v>4</v>
      </c>
      <c r="B22" s="43" t="s">
        <v>22</v>
      </c>
      <c r="C22" s="11" t="s">
        <v>23</v>
      </c>
      <c r="D22" s="43" t="s">
        <v>10</v>
      </c>
      <c r="E22" s="43" t="s">
        <v>10</v>
      </c>
      <c r="F22" s="43" t="s">
        <v>10</v>
      </c>
    </row>
    <row r="23" spans="1:6" ht="15">
      <c r="A23" s="43"/>
      <c r="B23" s="43"/>
      <c r="C23" s="11" t="s">
        <v>24</v>
      </c>
      <c r="D23" s="43"/>
      <c r="E23" s="43"/>
      <c r="F23" s="43"/>
    </row>
    <row r="24" spans="1:6" ht="15">
      <c r="A24" s="43">
        <v>5</v>
      </c>
      <c r="B24" s="43" t="s">
        <v>25</v>
      </c>
      <c r="C24" s="11" t="s">
        <v>26</v>
      </c>
      <c r="D24" s="43" t="s">
        <v>10</v>
      </c>
      <c r="E24" s="43" t="s">
        <v>10</v>
      </c>
      <c r="F24" s="43" t="s">
        <v>10</v>
      </c>
    </row>
    <row r="25" spans="1:6" ht="15">
      <c r="A25" s="43"/>
      <c r="B25" s="43"/>
      <c r="C25" s="11" t="s">
        <v>27</v>
      </c>
      <c r="D25" s="43"/>
      <c r="E25" s="43"/>
      <c r="F25" s="43"/>
    </row>
    <row r="26" spans="1:6" ht="15">
      <c r="A26" s="2">
        <v>6</v>
      </c>
      <c r="B26" s="2" t="s">
        <v>28</v>
      </c>
      <c r="C26" s="11" t="s">
        <v>65</v>
      </c>
      <c r="D26" s="2" t="s">
        <v>10</v>
      </c>
      <c r="E26" s="2" t="s">
        <v>10</v>
      </c>
      <c r="F26" s="3" t="s">
        <v>10</v>
      </c>
    </row>
    <row r="27" spans="1:6" ht="15">
      <c r="A27" s="12" t="s">
        <v>0</v>
      </c>
      <c r="B27" s="13" t="s">
        <v>0</v>
      </c>
      <c r="C27" s="14" t="s">
        <v>29</v>
      </c>
      <c r="D27" s="7">
        <f>D14+D19</f>
        <v>99.403</v>
      </c>
      <c r="E27" s="7">
        <f>E14+E19</f>
        <v>99.403</v>
      </c>
      <c r="F27" s="7" t="s">
        <v>10</v>
      </c>
    </row>
    <row r="28" spans="1:6" ht="15">
      <c r="A28" s="2"/>
      <c r="B28" s="2"/>
      <c r="C28" s="11"/>
      <c r="D28" s="2"/>
      <c r="E28" s="2"/>
      <c r="F28" s="3"/>
    </row>
    <row r="29" spans="1:6" ht="15">
      <c r="A29" s="2">
        <v>7</v>
      </c>
      <c r="B29" s="2" t="s">
        <v>30</v>
      </c>
      <c r="C29" s="11" t="s">
        <v>32</v>
      </c>
      <c r="D29" s="2">
        <v>1.42</v>
      </c>
      <c r="E29" s="2" t="s">
        <v>10</v>
      </c>
      <c r="F29" s="3">
        <v>1.42</v>
      </c>
    </row>
    <row r="30" spans="1:6" ht="15">
      <c r="A30" s="2">
        <v>8</v>
      </c>
      <c r="B30" s="2" t="s">
        <v>31</v>
      </c>
      <c r="C30" s="11" t="s">
        <v>34</v>
      </c>
      <c r="D30" s="2">
        <f>(D27+D29)*0.05</f>
        <v>5.041150000000001</v>
      </c>
      <c r="E30" s="2">
        <f>D30</f>
        <v>5.041150000000001</v>
      </c>
      <c r="F30" s="3" t="s">
        <v>10</v>
      </c>
    </row>
    <row r="31" spans="1:6" ht="15.75" thickBot="1">
      <c r="A31" s="2">
        <v>9</v>
      </c>
      <c r="B31" s="2" t="s">
        <v>33</v>
      </c>
      <c r="C31" s="11" t="s">
        <v>36</v>
      </c>
      <c r="D31" s="2">
        <f>0.124*(D29+D27)</f>
        <v>12.502052</v>
      </c>
      <c r="E31" s="2">
        <f>D31</f>
        <v>12.502052</v>
      </c>
      <c r="F31" s="3" t="s">
        <v>10</v>
      </c>
    </row>
    <row r="32" spans="1:6" ht="15.75" thickBot="1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</row>
    <row r="33" spans="1:6" ht="15">
      <c r="A33" s="12" t="s">
        <v>0</v>
      </c>
      <c r="B33" s="13" t="s">
        <v>0</v>
      </c>
      <c r="C33" s="14" t="s">
        <v>64</v>
      </c>
      <c r="D33" s="7">
        <f>D31+D30+D29+D27</f>
        <v>118.36620200000002</v>
      </c>
      <c r="E33" s="7">
        <f>E31+E30+E27</f>
        <v>116.946202</v>
      </c>
      <c r="F33" s="7">
        <f>1.42</f>
        <v>1.42</v>
      </c>
    </row>
    <row r="34" spans="1:6" ht="15">
      <c r="A34" s="43">
        <v>10</v>
      </c>
      <c r="B34" s="43" t="s">
        <v>35</v>
      </c>
      <c r="C34" s="11" t="s">
        <v>37</v>
      </c>
      <c r="D34" s="43" t="s">
        <v>10</v>
      </c>
      <c r="E34" s="43" t="s">
        <v>10</v>
      </c>
      <c r="F34" s="43" t="s">
        <v>10</v>
      </c>
    </row>
    <row r="35" spans="1:6" ht="15">
      <c r="A35" s="43"/>
      <c r="B35" s="43"/>
      <c r="C35" s="11" t="s">
        <v>38</v>
      </c>
      <c r="D35" s="43"/>
      <c r="E35" s="43"/>
      <c r="F35" s="43"/>
    </row>
    <row r="36" spans="1:6" ht="15">
      <c r="A36" s="12" t="s">
        <v>0</v>
      </c>
      <c r="B36" s="13" t="s">
        <v>0</v>
      </c>
      <c r="C36" s="14" t="s">
        <v>39</v>
      </c>
      <c r="D36" s="7">
        <f>D33</f>
        <v>118.36620200000002</v>
      </c>
      <c r="E36" s="7">
        <f>E33</f>
        <v>116.946202</v>
      </c>
      <c r="F36" s="7">
        <f>F33</f>
        <v>1.42</v>
      </c>
    </row>
    <row r="37" spans="1:6" ht="15">
      <c r="A37" s="2">
        <v>11</v>
      </c>
      <c r="B37" s="10" t="s">
        <v>0</v>
      </c>
      <c r="C37" s="11" t="s">
        <v>40</v>
      </c>
      <c r="D37" s="2">
        <f>D36*0.2</f>
        <v>23.673240400000005</v>
      </c>
      <c r="E37" s="2" t="s">
        <v>10</v>
      </c>
      <c r="F37" s="3">
        <v>23.6617</v>
      </c>
    </row>
    <row r="38" spans="1:6" ht="15">
      <c r="A38" s="12" t="s">
        <v>0</v>
      </c>
      <c r="B38" s="13" t="s">
        <v>0</v>
      </c>
      <c r="C38" s="14" t="s">
        <v>41</v>
      </c>
      <c r="D38" s="7">
        <f>D36+D37</f>
        <v>142.0394424</v>
      </c>
      <c r="E38" s="16" t="s">
        <v>0</v>
      </c>
      <c r="F38" s="16" t="s">
        <v>0</v>
      </c>
    </row>
    <row r="39" spans="1:6" ht="15.75" thickBot="1">
      <c r="A39" s="17" t="s">
        <v>4</v>
      </c>
      <c r="B39" s="18" t="s">
        <v>0</v>
      </c>
      <c r="C39" s="18" t="s">
        <v>0</v>
      </c>
      <c r="D39" s="19" t="s">
        <v>0</v>
      </c>
      <c r="E39" s="19" t="s">
        <v>0</v>
      </c>
      <c r="F39" s="19" t="s">
        <v>0</v>
      </c>
    </row>
    <row r="42" spans="2:5" ht="15">
      <c r="B42" s="4" t="s">
        <v>46</v>
      </c>
      <c r="D42" s="52" t="s">
        <v>48</v>
      </c>
      <c r="E42" s="52"/>
    </row>
    <row r="43" spans="2:5" ht="15">
      <c r="B43" s="4" t="s">
        <v>47</v>
      </c>
      <c r="D43" s="52" t="s">
        <v>49</v>
      </c>
      <c r="E43" s="52"/>
    </row>
    <row r="45" spans="2:5" ht="15">
      <c r="B45" s="22"/>
      <c r="D45" s="22"/>
      <c r="E45" s="22"/>
    </row>
  </sheetData>
  <sheetProtection/>
  <mergeCells count="35">
    <mergeCell ref="D43:E43"/>
    <mergeCell ref="A10:A12"/>
    <mergeCell ref="A4:F4"/>
    <mergeCell ref="A5:F5"/>
    <mergeCell ref="A34:A35"/>
    <mergeCell ref="B34:B35"/>
    <mergeCell ref="D34:D35"/>
    <mergeCell ref="E34:E35"/>
    <mergeCell ref="F34:F35"/>
    <mergeCell ref="A24:A25"/>
    <mergeCell ref="D42:E42"/>
    <mergeCell ref="A20:A21"/>
    <mergeCell ref="B20:B21"/>
    <mergeCell ref="D20:D21"/>
    <mergeCell ref="E20:E21"/>
    <mergeCell ref="F20:F21"/>
    <mergeCell ref="B10:B12"/>
    <mergeCell ref="C10:C12"/>
    <mergeCell ref="D10:F10"/>
    <mergeCell ref="D11:D12"/>
    <mergeCell ref="E11:F11"/>
    <mergeCell ref="B24:B25"/>
    <mergeCell ref="D24:D25"/>
    <mergeCell ref="E24:E25"/>
    <mergeCell ref="F24:F25"/>
    <mergeCell ref="A14:A15"/>
    <mergeCell ref="B14:B15"/>
    <mergeCell ref="D14:D15"/>
    <mergeCell ref="E14:E15"/>
    <mergeCell ref="F14:F15"/>
    <mergeCell ref="A22:A23"/>
    <mergeCell ref="B22:B23"/>
    <mergeCell ref="D22:D23"/>
    <mergeCell ref="E22:E23"/>
    <mergeCell ref="F22: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9">
      <selection activeCell="C52" sqref="C52:D52"/>
    </sheetView>
  </sheetViews>
  <sheetFormatPr defaultColWidth="9.140625" defaultRowHeight="15"/>
  <cols>
    <col min="1" max="1" width="0.71875" style="0" customWidth="1"/>
    <col min="2" max="2" width="3.57421875" style="0" customWidth="1"/>
    <col min="4" max="4" width="40.7109375" style="0" customWidth="1"/>
    <col min="5" max="5" width="12.421875" style="0" customWidth="1"/>
    <col min="6" max="6" width="12.140625" style="0" customWidth="1"/>
    <col min="7" max="7" width="8.00390625" style="0" customWidth="1"/>
    <col min="8" max="8" width="0.42578125" style="0" customWidth="1"/>
  </cols>
  <sheetData>
    <row r="1" spans="1:8" ht="15">
      <c r="A1" s="76" t="s">
        <v>0</v>
      </c>
      <c r="B1" s="76"/>
      <c r="C1" s="76"/>
      <c r="D1" s="77" t="s">
        <v>72</v>
      </c>
      <c r="E1" s="77"/>
      <c r="F1" s="77"/>
      <c r="G1" s="77"/>
      <c r="H1" s="77"/>
    </row>
    <row r="2" spans="1:8" ht="0.75" customHeight="1">
      <c r="A2" s="76" t="s">
        <v>0</v>
      </c>
      <c r="B2" s="76"/>
      <c r="C2" s="76"/>
      <c r="D2" s="76" t="s">
        <v>0</v>
      </c>
      <c r="E2" s="76"/>
      <c r="F2" s="76"/>
      <c r="G2" s="76"/>
      <c r="H2" s="62"/>
    </row>
    <row r="3" spans="1:8" ht="4.5" customHeight="1" hidden="1">
      <c r="A3" s="76" t="s">
        <v>0</v>
      </c>
      <c r="B3" s="76"/>
      <c r="C3" s="76"/>
      <c r="D3" s="78" t="s">
        <v>0</v>
      </c>
      <c r="E3" s="78"/>
      <c r="F3" s="78"/>
      <c r="G3" s="78"/>
      <c r="H3" s="62"/>
    </row>
    <row r="4" spans="1:8" ht="15">
      <c r="A4" s="76" t="s">
        <v>0</v>
      </c>
      <c r="B4" s="76"/>
      <c r="C4" s="76"/>
      <c r="D4" s="79" t="s">
        <v>118</v>
      </c>
      <c r="E4" s="79"/>
      <c r="F4" s="79"/>
      <c r="G4" s="79"/>
      <c r="H4" s="79"/>
    </row>
    <row r="5" spans="1:8" ht="2.25" customHeight="1">
      <c r="A5" s="76" t="s">
        <v>0</v>
      </c>
      <c r="B5" s="76"/>
      <c r="C5" s="76"/>
      <c r="D5" s="78" t="s">
        <v>0</v>
      </c>
      <c r="E5" s="78"/>
      <c r="F5" s="78"/>
      <c r="G5" s="78"/>
      <c r="H5" s="62"/>
    </row>
    <row r="6" spans="1:8" ht="4.5" customHeight="1" hidden="1">
      <c r="A6" s="76" t="s">
        <v>0</v>
      </c>
      <c r="B6" s="76"/>
      <c r="C6" s="76"/>
      <c r="D6" s="78" t="s">
        <v>0</v>
      </c>
      <c r="E6" s="78"/>
      <c r="F6" s="78"/>
      <c r="G6" s="78"/>
      <c r="H6" s="62"/>
    </row>
    <row r="7" spans="1:8" ht="13.5" customHeight="1">
      <c r="A7" s="76" t="s">
        <v>0</v>
      </c>
      <c r="B7" s="76"/>
      <c r="C7" s="76"/>
      <c r="D7" s="80" t="s">
        <v>117</v>
      </c>
      <c r="E7" s="80"/>
      <c r="F7" s="80"/>
      <c r="G7" s="80"/>
      <c r="H7" s="80"/>
    </row>
    <row r="8" spans="1:8" ht="15">
      <c r="A8" s="76" t="s">
        <v>0</v>
      </c>
      <c r="B8" s="76"/>
      <c r="C8" s="76"/>
      <c r="E8" s="81" t="s">
        <v>73</v>
      </c>
      <c r="F8" s="81"/>
      <c r="G8" s="81"/>
      <c r="H8" s="81"/>
    </row>
    <row r="9" spans="1:8" ht="13.5" customHeight="1">
      <c r="A9" s="76" t="s">
        <v>0</v>
      </c>
      <c r="B9" s="76"/>
      <c r="C9" s="76"/>
      <c r="D9" s="80" t="s">
        <v>116</v>
      </c>
      <c r="E9" s="80"/>
      <c r="F9" s="80"/>
      <c r="G9" s="80"/>
      <c r="H9" s="80"/>
    </row>
    <row r="10" spans="1:8" ht="6" customHeight="1" hidden="1">
      <c r="A10" s="76" t="s">
        <v>0</v>
      </c>
      <c r="B10" s="76"/>
      <c r="C10" s="76"/>
      <c r="D10" s="78" t="s">
        <v>0</v>
      </c>
      <c r="E10" s="78"/>
      <c r="F10" s="78"/>
      <c r="G10" s="78"/>
      <c r="H10" s="62"/>
    </row>
    <row r="11" spans="1:8" ht="25.5" customHeight="1">
      <c r="A11" s="82" t="s">
        <v>0</v>
      </c>
      <c r="B11" s="82"/>
      <c r="C11" s="82"/>
      <c r="D11" s="77" t="s">
        <v>74</v>
      </c>
      <c r="E11" s="77"/>
      <c r="F11" s="77"/>
      <c r="G11" s="77"/>
      <c r="H11" s="77"/>
    </row>
    <row r="12" spans="1:8" ht="7.5" customHeight="1">
      <c r="A12" s="82"/>
      <c r="B12" s="82"/>
      <c r="C12" s="82"/>
      <c r="D12" s="78" t="s">
        <v>0</v>
      </c>
      <c r="E12" s="78"/>
      <c r="F12" s="78"/>
      <c r="G12" s="78"/>
      <c r="H12" s="62"/>
    </row>
    <row r="13" spans="1:8" ht="3.75" customHeight="1" hidden="1">
      <c r="A13" s="82" t="s">
        <v>0</v>
      </c>
      <c r="B13" s="82"/>
      <c r="C13" s="82"/>
      <c r="D13" s="78" t="s">
        <v>0</v>
      </c>
      <c r="E13" s="78"/>
      <c r="F13" s="78"/>
      <c r="G13" s="78"/>
      <c r="H13" s="62"/>
    </row>
    <row r="14" spans="1:8" ht="15.75" customHeight="1">
      <c r="A14" s="83" t="s">
        <v>119</v>
      </c>
      <c r="B14" s="83"/>
      <c r="C14" s="83"/>
      <c r="D14" s="83"/>
      <c r="E14" s="83"/>
      <c r="F14" s="83"/>
      <c r="G14" s="83"/>
      <c r="H14" s="62"/>
    </row>
    <row r="15" spans="1:8" ht="3" customHeight="1">
      <c r="A15" s="76" t="s">
        <v>0</v>
      </c>
      <c r="B15" s="76"/>
      <c r="C15" s="76"/>
      <c r="D15" s="78" t="s">
        <v>0</v>
      </c>
      <c r="E15" s="78"/>
      <c r="F15" s="78"/>
      <c r="G15" s="78"/>
      <c r="H15" s="62"/>
    </row>
    <row r="16" spans="1:8" ht="15">
      <c r="A16" s="84" t="s">
        <v>75</v>
      </c>
      <c r="B16" s="84"/>
      <c r="C16" s="84"/>
      <c r="D16" s="84"/>
      <c r="E16" s="84"/>
      <c r="F16" s="84"/>
      <c r="G16" s="84"/>
      <c r="H16" s="62"/>
    </row>
    <row r="17" spans="1:8" ht="1.5" customHeight="1">
      <c r="A17" s="76" t="s">
        <v>0</v>
      </c>
      <c r="B17" s="76"/>
      <c r="C17" s="76"/>
      <c r="D17" s="78" t="s">
        <v>0</v>
      </c>
      <c r="E17" s="78"/>
      <c r="F17" s="78"/>
      <c r="G17" s="78"/>
      <c r="H17" s="62"/>
    </row>
    <row r="18" spans="1:8" ht="15">
      <c r="A18" s="84" t="s">
        <v>76</v>
      </c>
      <c r="B18" s="84"/>
      <c r="C18" s="84"/>
      <c r="D18" s="84"/>
      <c r="E18" s="84"/>
      <c r="F18" s="84"/>
      <c r="G18" s="84"/>
      <c r="H18" s="62"/>
    </row>
    <row r="19" spans="1:8" ht="2.25" customHeight="1" hidden="1">
      <c r="A19" s="76" t="s">
        <v>0</v>
      </c>
      <c r="B19" s="76"/>
      <c r="C19" s="76"/>
      <c r="D19" s="78" t="s">
        <v>0</v>
      </c>
      <c r="E19" s="78"/>
      <c r="F19" s="78"/>
      <c r="G19" s="78"/>
      <c r="H19" s="62"/>
    </row>
    <row r="20" spans="1:8" ht="15">
      <c r="A20" s="84" t="s">
        <v>77</v>
      </c>
      <c r="B20" s="84"/>
      <c r="C20" s="84"/>
      <c r="D20" s="84"/>
      <c r="E20" s="84"/>
      <c r="F20" s="84"/>
      <c r="G20" s="84"/>
      <c r="H20" s="62"/>
    </row>
    <row r="21" spans="1:8" ht="2.25" customHeight="1" thickBot="1">
      <c r="A21" s="84"/>
      <c r="B21" s="84"/>
      <c r="C21" s="84"/>
      <c r="D21" s="84"/>
      <c r="E21" s="84"/>
      <c r="F21" s="84"/>
      <c r="G21" s="84"/>
      <c r="H21" s="64"/>
    </row>
    <row r="22" spans="1:8" ht="13.5" customHeight="1" thickTop="1">
      <c r="A22" s="86"/>
      <c r="B22" s="65" t="s">
        <v>78</v>
      </c>
      <c r="C22" s="87"/>
      <c r="D22" s="88"/>
      <c r="E22" s="67" t="s">
        <v>81</v>
      </c>
      <c r="F22" s="91" t="s">
        <v>83</v>
      </c>
      <c r="G22" s="87" t="s">
        <v>84</v>
      </c>
      <c r="H22" s="93"/>
    </row>
    <row r="23" spans="1:8" ht="13.5" customHeight="1" thickBot="1">
      <c r="A23" s="86"/>
      <c r="B23" s="66" t="s">
        <v>79</v>
      </c>
      <c r="C23" s="89" t="s">
        <v>80</v>
      </c>
      <c r="D23" s="90"/>
      <c r="E23" s="68" t="s">
        <v>82</v>
      </c>
      <c r="F23" s="92"/>
      <c r="G23" s="89"/>
      <c r="H23" s="94"/>
    </row>
    <row r="24" spans="1:8" ht="12" customHeight="1" thickBot="1">
      <c r="A24" s="62"/>
      <c r="B24" s="69">
        <v>1</v>
      </c>
      <c r="C24" s="95">
        <v>2</v>
      </c>
      <c r="D24" s="96"/>
      <c r="E24" s="70">
        <v>3</v>
      </c>
      <c r="F24" s="71">
        <v>4</v>
      </c>
      <c r="G24" s="95">
        <v>5</v>
      </c>
      <c r="H24" s="97"/>
    </row>
    <row r="25" spans="1:8" ht="12.75" customHeight="1">
      <c r="A25" s="62"/>
      <c r="B25" s="66"/>
      <c r="C25" s="98" t="s">
        <v>85</v>
      </c>
      <c r="D25" s="99"/>
      <c r="E25" s="72"/>
      <c r="F25" s="115"/>
      <c r="G25" s="100"/>
      <c r="H25" s="101"/>
    </row>
    <row r="26" spans="1:8" ht="24.75" customHeight="1">
      <c r="A26" s="62"/>
      <c r="B26" s="123">
        <v>1</v>
      </c>
      <c r="C26" s="102" t="s">
        <v>122</v>
      </c>
      <c r="D26" s="103"/>
      <c r="E26" s="72" t="s">
        <v>86</v>
      </c>
      <c r="F26" s="116" t="s">
        <v>87</v>
      </c>
      <c r="G26" s="104" t="s">
        <v>0</v>
      </c>
      <c r="H26" s="105"/>
    </row>
    <row r="27" spans="1:8" ht="23.25" customHeight="1">
      <c r="A27" s="86"/>
      <c r="B27" s="123">
        <v>2</v>
      </c>
      <c r="C27" s="102" t="s">
        <v>88</v>
      </c>
      <c r="D27" s="103"/>
      <c r="E27" s="72" t="s">
        <v>86</v>
      </c>
      <c r="F27" s="116" t="s">
        <v>91</v>
      </c>
      <c r="G27" s="104" t="s">
        <v>0</v>
      </c>
      <c r="H27" s="105"/>
    </row>
    <row r="28" spans="1:8" ht="24" customHeight="1">
      <c r="A28" s="86"/>
      <c r="B28" s="123">
        <v>3</v>
      </c>
      <c r="C28" s="102" t="s">
        <v>89</v>
      </c>
      <c r="D28" s="103"/>
      <c r="E28" s="72" t="s">
        <v>86</v>
      </c>
      <c r="F28" s="116" t="s">
        <v>91</v>
      </c>
      <c r="G28" s="104"/>
      <c r="H28" s="105"/>
    </row>
    <row r="29" spans="1:8" ht="60" customHeight="1">
      <c r="A29" s="86"/>
      <c r="B29" s="123">
        <v>4</v>
      </c>
      <c r="C29" s="102" t="s">
        <v>120</v>
      </c>
      <c r="D29" s="103"/>
      <c r="E29" s="72" t="s">
        <v>121</v>
      </c>
      <c r="F29" s="116" t="s">
        <v>92</v>
      </c>
      <c r="G29" s="104"/>
      <c r="H29" s="105"/>
    </row>
    <row r="30" spans="1:8" ht="140.25" customHeight="1" hidden="1">
      <c r="A30" s="86"/>
      <c r="B30" s="66">
        <v>4</v>
      </c>
      <c r="C30" s="102"/>
      <c r="D30" s="103"/>
      <c r="E30" s="72" t="s">
        <v>90</v>
      </c>
      <c r="F30" s="116" t="s">
        <v>92</v>
      </c>
      <c r="G30" s="104"/>
      <c r="H30" s="105"/>
    </row>
    <row r="31" spans="1:8" ht="12.75" customHeight="1">
      <c r="A31" s="86"/>
      <c r="B31" s="66">
        <v>5</v>
      </c>
      <c r="C31" s="102" t="s">
        <v>93</v>
      </c>
      <c r="D31" s="103"/>
      <c r="E31" s="72" t="s">
        <v>94</v>
      </c>
      <c r="F31" s="116">
        <v>25</v>
      </c>
      <c r="G31" s="104"/>
      <c r="H31" s="105"/>
    </row>
    <row r="32" spans="1:8" ht="15">
      <c r="A32" s="62"/>
      <c r="B32" s="66">
        <v>6</v>
      </c>
      <c r="C32" s="102" t="s">
        <v>95</v>
      </c>
      <c r="D32" s="103"/>
      <c r="E32" s="72" t="s">
        <v>96</v>
      </c>
      <c r="F32" s="116">
        <v>1</v>
      </c>
      <c r="G32" s="104" t="s">
        <v>0</v>
      </c>
      <c r="H32" s="105"/>
    </row>
    <row r="33" spans="1:8" ht="25.5" customHeight="1">
      <c r="A33" s="62"/>
      <c r="B33" s="124">
        <v>7</v>
      </c>
      <c r="C33" s="113" t="s">
        <v>123</v>
      </c>
      <c r="D33" s="114"/>
      <c r="E33" s="107" t="s">
        <v>86</v>
      </c>
      <c r="F33" s="117" t="s">
        <v>87</v>
      </c>
      <c r="G33" s="104" t="s">
        <v>0</v>
      </c>
      <c r="H33" s="105"/>
    </row>
    <row r="34" spans="1:8" ht="9.75" customHeight="1">
      <c r="A34" s="86"/>
      <c r="B34" s="124"/>
      <c r="C34" s="113"/>
      <c r="D34" s="114"/>
      <c r="E34" s="107"/>
      <c r="F34" s="117"/>
      <c r="G34" s="104" t="s">
        <v>0</v>
      </c>
      <c r="H34" s="105"/>
    </row>
    <row r="35" spans="1:8" ht="11.25" customHeight="1" hidden="1">
      <c r="A35" s="86"/>
      <c r="B35" s="124"/>
      <c r="C35" s="113"/>
      <c r="D35" s="114"/>
      <c r="E35" s="107"/>
      <c r="F35" s="117"/>
      <c r="G35" s="104"/>
      <c r="H35" s="105"/>
    </row>
    <row r="36" spans="1:8" ht="12.75" customHeight="1">
      <c r="A36" s="86"/>
      <c r="B36" s="66"/>
      <c r="C36" s="108" t="s">
        <v>97</v>
      </c>
      <c r="D36" s="106"/>
      <c r="E36" s="73"/>
      <c r="F36" s="118"/>
      <c r="G36" s="104"/>
      <c r="H36" s="105"/>
    </row>
    <row r="37" spans="1:8" ht="24" customHeight="1">
      <c r="A37" s="62"/>
      <c r="B37" s="124">
        <v>8</v>
      </c>
      <c r="C37" s="113" t="s">
        <v>124</v>
      </c>
      <c r="D37" s="114"/>
      <c r="E37" s="107" t="s">
        <v>86</v>
      </c>
      <c r="F37" s="117" t="s">
        <v>125</v>
      </c>
      <c r="G37" s="104"/>
      <c r="H37" s="105"/>
    </row>
    <row r="38" spans="1:8" ht="4.5" customHeight="1" hidden="1">
      <c r="A38" s="86"/>
      <c r="B38" s="124"/>
      <c r="C38" s="113"/>
      <c r="D38" s="114"/>
      <c r="E38" s="107"/>
      <c r="F38" s="117"/>
      <c r="G38" s="104"/>
      <c r="H38" s="105"/>
    </row>
    <row r="39" spans="1:8" ht="13.5" customHeight="1">
      <c r="A39" s="86"/>
      <c r="B39" s="66">
        <v>9</v>
      </c>
      <c r="C39" s="102" t="s">
        <v>98</v>
      </c>
      <c r="D39" s="103"/>
      <c r="E39" s="72" t="s">
        <v>86</v>
      </c>
      <c r="F39" s="116" t="s">
        <v>99</v>
      </c>
      <c r="G39" s="104"/>
      <c r="H39" s="105"/>
    </row>
    <row r="40" spans="1:8" ht="22.5" customHeight="1">
      <c r="A40" s="62"/>
      <c r="B40" s="124">
        <v>10</v>
      </c>
      <c r="C40" s="113" t="s">
        <v>127</v>
      </c>
      <c r="D40" s="114"/>
      <c r="E40" s="107" t="s">
        <v>86</v>
      </c>
      <c r="F40" s="117" t="s">
        <v>99</v>
      </c>
      <c r="G40" s="104"/>
      <c r="H40" s="105"/>
    </row>
    <row r="41" spans="1:8" ht="6.75" customHeight="1" hidden="1">
      <c r="A41" s="86"/>
      <c r="B41" s="124"/>
      <c r="C41" s="113"/>
      <c r="D41" s="114"/>
      <c r="E41" s="107"/>
      <c r="F41" s="117"/>
      <c r="G41" s="104"/>
      <c r="H41" s="105"/>
    </row>
    <row r="42" spans="1:8" ht="12.75" customHeight="1">
      <c r="A42" s="86"/>
      <c r="B42" s="66">
        <v>11</v>
      </c>
      <c r="C42" s="102" t="s">
        <v>100</v>
      </c>
      <c r="D42" s="103"/>
      <c r="E42" s="72" t="s">
        <v>86</v>
      </c>
      <c r="F42" s="116" t="s">
        <v>125</v>
      </c>
      <c r="G42" s="104"/>
      <c r="H42" s="105"/>
    </row>
    <row r="43" spans="1:8" ht="12" customHeight="1">
      <c r="A43" s="62"/>
      <c r="B43" s="66">
        <v>12</v>
      </c>
      <c r="C43" s="102" t="s">
        <v>101</v>
      </c>
      <c r="D43" s="103"/>
      <c r="E43" s="72" t="s">
        <v>102</v>
      </c>
      <c r="F43" s="116">
        <v>224</v>
      </c>
      <c r="G43" s="104"/>
      <c r="H43" s="105"/>
    </row>
    <row r="44" spans="1:8" ht="14.25" customHeight="1">
      <c r="A44" s="62"/>
      <c r="B44" s="66">
        <v>13</v>
      </c>
      <c r="C44" s="102" t="s">
        <v>103</v>
      </c>
      <c r="D44" s="103"/>
      <c r="E44" s="72" t="s">
        <v>96</v>
      </c>
      <c r="F44" s="116">
        <v>6000</v>
      </c>
      <c r="G44" s="104"/>
      <c r="H44" s="105"/>
    </row>
    <row r="45" spans="1:8" ht="25.5" customHeight="1">
      <c r="A45" s="62"/>
      <c r="B45" s="124">
        <v>14</v>
      </c>
      <c r="C45" s="113" t="s">
        <v>128</v>
      </c>
      <c r="D45" s="114"/>
      <c r="E45" s="107" t="s">
        <v>86</v>
      </c>
      <c r="F45" s="117" t="s">
        <v>125</v>
      </c>
      <c r="G45" s="104"/>
      <c r="H45" s="105"/>
    </row>
    <row r="46" spans="1:8" ht="12" customHeight="1">
      <c r="A46" s="86"/>
      <c r="B46" s="124"/>
      <c r="C46" s="113"/>
      <c r="D46" s="114"/>
      <c r="E46" s="107"/>
      <c r="F46" s="117"/>
      <c r="G46" s="104"/>
      <c r="H46" s="105"/>
    </row>
    <row r="47" spans="1:8" ht="51" customHeight="1" hidden="1">
      <c r="A47" s="86"/>
      <c r="B47" s="124"/>
      <c r="C47" s="113"/>
      <c r="D47" s="114"/>
      <c r="E47" s="107"/>
      <c r="F47" s="117"/>
      <c r="G47" s="104"/>
      <c r="H47" s="105"/>
    </row>
    <row r="48" spans="1:8" ht="25.5" customHeight="1">
      <c r="A48" s="86"/>
      <c r="B48" s="123">
        <v>15</v>
      </c>
      <c r="C48" s="102" t="s">
        <v>104</v>
      </c>
      <c r="D48" s="103"/>
      <c r="E48" s="72" t="s">
        <v>96</v>
      </c>
      <c r="F48" s="116">
        <v>130</v>
      </c>
      <c r="G48" s="104"/>
      <c r="H48" s="105"/>
    </row>
    <row r="49" spans="1:8" ht="14.25" customHeight="1">
      <c r="A49" s="86"/>
      <c r="B49" s="66">
        <v>16</v>
      </c>
      <c r="C49" s="102" t="s">
        <v>105</v>
      </c>
      <c r="D49" s="103"/>
      <c r="E49" s="72" t="s">
        <v>96</v>
      </c>
      <c r="F49" s="116">
        <v>764</v>
      </c>
      <c r="G49" s="104"/>
      <c r="H49" s="105"/>
    </row>
    <row r="50" spans="1:8" ht="13.5" customHeight="1">
      <c r="A50" s="86"/>
      <c r="B50" s="66">
        <v>17</v>
      </c>
      <c r="C50" s="102" t="s">
        <v>106</v>
      </c>
      <c r="D50" s="103"/>
      <c r="E50" s="72" t="s">
        <v>107</v>
      </c>
      <c r="F50" s="116" t="s">
        <v>108</v>
      </c>
      <c r="G50" s="104"/>
      <c r="H50" s="105"/>
    </row>
    <row r="51" spans="1:8" ht="15">
      <c r="A51" s="86"/>
      <c r="B51" s="66">
        <v>18</v>
      </c>
      <c r="C51" s="102" t="s">
        <v>109</v>
      </c>
      <c r="D51" s="103"/>
      <c r="E51" s="72" t="s">
        <v>110</v>
      </c>
      <c r="F51" s="116">
        <v>3</v>
      </c>
      <c r="G51" s="104"/>
      <c r="H51" s="105"/>
    </row>
    <row r="52" spans="1:8" ht="23.25" customHeight="1">
      <c r="A52" s="62"/>
      <c r="B52" s="123">
        <v>19</v>
      </c>
      <c r="C52" s="102" t="s">
        <v>111</v>
      </c>
      <c r="D52" s="103"/>
      <c r="E52" s="72" t="s">
        <v>94</v>
      </c>
      <c r="F52" s="116">
        <v>39</v>
      </c>
      <c r="G52" s="104"/>
      <c r="H52" s="105"/>
    </row>
    <row r="53" spans="1:8" ht="14.25" customHeight="1">
      <c r="A53" s="62"/>
      <c r="B53" s="66">
        <v>20</v>
      </c>
      <c r="C53" s="102" t="s">
        <v>112</v>
      </c>
      <c r="D53" s="103"/>
      <c r="E53" s="72" t="s">
        <v>94</v>
      </c>
      <c r="F53" s="116">
        <v>39</v>
      </c>
      <c r="G53" s="104"/>
      <c r="H53" s="105"/>
    </row>
    <row r="54" spans="1:8" ht="12.75" customHeight="1">
      <c r="A54" s="62"/>
      <c r="B54" s="66">
        <v>21</v>
      </c>
      <c r="C54" s="102" t="s">
        <v>113</v>
      </c>
      <c r="D54" s="103"/>
      <c r="E54" s="72" t="s">
        <v>114</v>
      </c>
      <c r="F54" s="116" t="s">
        <v>126</v>
      </c>
      <c r="G54" s="104"/>
      <c r="H54" s="105"/>
    </row>
    <row r="55" spans="1:8" ht="12" customHeight="1" thickBot="1">
      <c r="A55" s="62"/>
      <c r="B55" s="74">
        <v>22</v>
      </c>
      <c r="C55" s="109" t="s">
        <v>115</v>
      </c>
      <c r="D55" s="110"/>
      <c r="E55" s="75" t="s">
        <v>107</v>
      </c>
      <c r="F55" s="119" t="s">
        <v>126</v>
      </c>
      <c r="G55" s="121"/>
      <c r="H55" s="122"/>
    </row>
    <row r="56" spans="1:8" ht="6" customHeight="1" thickTop="1">
      <c r="A56" s="62"/>
      <c r="B56" s="63"/>
      <c r="C56" s="111"/>
      <c r="D56" s="111"/>
      <c r="E56" s="63"/>
      <c r="F56" s="63"/>
      <c r="G56" s="120"/>
      <c r="H56" s="120"/>
    </row>
    <row r="57" spans="1:8" ht="13.5" customHeight="1">
      <c r="A57" s="62"/>
      <c r="B57" s="79"/>
      <c r="C57" s="84" t="s">
        <v>130</v>
      </c>
      <c r="D57" s="84"/>
      <c r="E57" s="79"/>
      <c r="F57" s="79"/>
      <c r="G57" s="120"/>
      <c r="H57" s="120"/>
    </row>
    <row r="58" spans="1:8" ht="11.25" customHeight="1">
      <c r="A58" s="62"/>
      <c r="B58" s="79"/>
      <c r="C58" s="84" t="s">
        <v>129</v>
      </c>
      <c r="D58" s="84"/>
      <c r="E58" s="79"/>
      <c r="F58" s="79"/>
      <c r="G58" s="120"/>
      <c r="H58" s="120"/>
    </row>
    <row r="59" spans="1:8" ht="12" customHeight="1">
      <c r="A59" s="85"/>
      <c r="B59" s="79"/>
      <c r="C59" s="84" t="s">
        <v>132</v>
      </c>
      <c r="D59" s="84"/>
      <c r="E59" s="79"/>
      <c r="F59" s="79"/>
      <c r="G59" s="78"/>
      <c r="H59" s="78"/>
    </row>
    <row r="60" spans="1:8" ht="12.75" customHeight="1">
      <c r="A60" s="85"/>
      <c r="B60" s="79"/>
      <c r="C60" s="112" t="s">
        <v>131</v>
      </c>
      <c r="D60" s="112"/>
      <c r="E60" s="79"/>
      <c r="F60" s="79"/>
      <c r="G60" s="78"/>
      <c r="H60" s="78"/>
    </row>
    <row r="61" spans="1:8" ht="38.25" customHeight="1">
      <c r="A61" s="85"/>
      <c r="G61" s="78"/>
      <c r="H61" s="78"/>
    </row>
    <row r="62" spans="1:8" ht="33.75" customHeight="1">
      <c r="A62" s="85"/>
      <c r="G62" s="78"/>
      <c r="H62" s="78"/>
    </row>
  </sheetData>
  <sheetProtection/>
  <mergeCells count="124">
    <mergeCell ref="C37:D38"/>
    <mergeCell ref="C40:D41"/>
    <mergeCell ref="C45:D47"/>
    <mergeCell ref="G61:H62"/>
    <mergeCell ref="D1:H1"/>
    <mergeCell ref="D4:H4"/>
    <mergeCell ref="D7:H7"/>
    <mergeCell ref="D9:H9"/>
    <mergeCell ref="D11:H11"/>
    <mergeCell ref="E8:H8"/>
    <mergeCell ref="C33:D35"/>
    <mergeCell ref="A61:A62"/>
    <mergeCell ref="B59:B60"/>
    <mergeCell ref="C59:D59"/>
    <mergeCell ref="C60:D60"/>
    <mergeCell ref="E59:E60"/>
    <mergeCell ref="F59:F60"/>
    <mergeCell ref="C56:D56"/>
    <mergeCell ref="G58:H58"/>
    <mergeCell ref="A59:A60"/>
    <mergeCell ref="B57:B58"/>
    <mergeCell ref="C57:D57"/>
    <mergeCell ref="C58:D58"/>
    <mergeCell ref="E57:E58"/>
    <mergeCell ref="F57:F58"/>
    <mergeCell ref="G59:H60"/>
    <mergeCell ref="C53:D53"/>
    <mergeCell ref="G55:H55"/>
    <mergeCell ref="C54:D54"/>
    <mergeCell ref="G56:H56"/>
    <mergeCell ref="C55:D55"/>
    <mergeCell ref="G57:H57"/>
    <mergeCell ref="C50:D50"/>
    <mergeCell ref="G52:H52"/>
    <mergeCell ref="C51:D51"/>
    <mergeCell ref="G53:H53"/>
    <mergeCell ref="C52:D52"/>
    <mergeCell ref="G54:H54"/>
    <mergeCell ref="F45:F47"/>
    <mergeCell ref="G46:H48"/>
    <mergeCell ref="A49:A51"/>
    <mergeCell ref="C48:D48"/>
    <mergeCell ref="C49:D49"/>
    <mergeCell ref="G49:H51"/>
    <mergeCell ref="A46:A48"/>
    <mergeCell ref="B45:B47"/>
    <mergeCell ref="E45:E47"/>
    <mergeCell ref="G41:H42"/>
    <mergeCell ref="C42:D42"/>
    <mergeCell ref="G43:H43"/>
    <mergeCell ref="C43:D43"/>
    <mergeCell ref="G44:H44"/>
    <mergeCell ref="C44:D44"/>
    <mergeCell ref="G45:H45"/>
    <mergeCell ref="F37:F38"/>
    <mergeCell ref="G38:H39"/>
    <mergeCell ref="C39:D39"/>
    <mergeCell ref="G40:H40"/>
    <mergeCell ref="A41:A42"/>
    <mergeCell ref="B40:B41"/>
    <mergeCell ref="E40:E41"/>
    <mergeCell ref="F40:F41"/>
    <mergeCell ref="E33:E35"/>
    <mergeCell ref="F33:F35"/>
    <mergeCell ref="G34:H36"/>
    <mergeCell ref="C36:D36"/>
    <mergeCell ref="G37:H37"/>
    <mergeCell ref="A38:A39"/>
    <mergeCell ref="B37:B38"/>
    <mergeCell ref="E37:E38"/>
    <mergeCell ref="G27:H31"/>
    <mergeCell ref="C31:D31"/>
    <mergeCell ref="G32:H32"/>
    <mergeCell ref="C32:D32"/>
    <mergeCell ref="G33:H33"/>
    <mergeCell ref="A34:A36"/>
    <mergeCell ref="B33:B35"/>
    <mergeCell ref="A27:A31"/>
    <mergeCell ref="C27:D27"/>
    <mergeCell ref="C28:D28"/>
    <mergeCell ref="C29:D29"/>
    <mergeCell ref="C30:D30"/>
    <mergeCell ref="C24:D24"/>
    <mergeCell ref="G24:H24"/>
    <mergeCell ref="C25:D25"/>
    <mergeCell ref="G25:H25"/>
    <mergeCell ref="C26:D26"/>
    <mergeCell ref="G26:H26"/>
    <mergeCell ref="A21:G21"/>
    <mergeCell ref="A22:A23"/>
    <mergeCell ref="C22:D22"/>
    <mergeCell ref="C23:D23"/>
    <mergeCell ref="F22:F23"/>
    <mergeCell ref="G22:H23"/>
    <mergeCell ref="A17:C17"/>
    <mergeCell ref="D17:G17"/>
    <mergeCell ref="A18:G18"/>
    <mergeCell ref="A19:C19"/>
    <mergeCell ref="D19:G19"/>
    <mergeCell ref="A20:G20"/>
    <mergeCell ref="A13:C13"/>
    <mergeCell ref="D13:G13"/>
    <mergeCell ref="A14:G14"/>
    <mergeCell ref="A15:C15"/>
    <mergeCell ref="D15:G15"/>
    <mergeCell ref="A16:G16"/>
    <mergeCell ref="A10:C10"/>
    <mergeCell ref="D10:G10"/>
    <mergeCell ref="A11:C11"/>
    <mergeCell ref="A12:C12"/>
    <mergeCell ref="D12:G12"/>
    <mergeCell ref="A7:C7"/>
    <mergeCell ref="A8:C8"/>
    <mergeCell ref="A9:C9"/>
    <mergeCell ref="A4:C4"/>
    <mergeCell ref="A5:C5"/>
    <mergeCell ref="D5:G5"/>
    <mergeCell ref="A6:C6"/>
    <mergeCell ref="D6:G6"/>
    <mergeCell ref="A1:C1"/>
    <mergeCell ref="A2:C2"/>
    <mergeCell ref="D2:G2"/>
    <mergeCell ref="A3:C3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8" sqref="D8"/>
    </sheetView>
  </sheetViews>
  <sheetFormatPr defaultColWidth="13.140625" defaultRowHeight="24" customHeight="1"/>
  <cols>
    <col min="1" max="1" width="3.421875" style="0" customWidth="1"/>
    <col min="2" max="2" width="38.140625" style="0" customWidth="1"/>
  </cols>
  <sheetData>
    <row r="1" spans="1:8" ht="24" customHeight="1" thickBot="1">
      <c r="A1" s="25"/>
      <c r="B1" s="26"/>
      <c r="C1" s="55" t="s">
        <v>51</v>
      </c>
      <c r="D1" s="56"/>
      <c r="E1" s="57"/>
      <c r="F1" s="58" t="s">
        <v>52</v>
      </c>
      <c r="G1" s="59"/>
      <c r="H1" s="60"/>
    </row>
    <row r="2" spans="1:8" ht="24" customHeight="1" thickBot="1">
      <c r="A2" s="27" t="s">
        <v>53</v>
      </c>
      <c r="B2" s="28" t="s">
        <v>54</v>
      </c>
      <c r="C2" s="29" t="s">
        <v>55</v>
      </c>
      <c r="D2" s="30" t="s">
        <v>56</v>
      </c>
      <c r="E2" s="31" t="s">
        <v>57</v>
      </c>
      <c r="F2" s="29" t="s">
        <v>55</v>
      </c>
      <c r="G2" s="30" t="s">
        <v>58</v>
      </c>
      <c r="H2" s="31" t="s">
        <v>57</v>
      </c>
    </row>
    <row r="3" spans="1:8" ht="24" customHeight="1">
      <c r="A3" s="32"/>
      <c r="B3" s="23" t="s">
        <v>50</v>
      </c>
      <c r="C3" s="38" t="s">
        <v>67</v>
      </c>
      <c r="D3" s="40">
        <f>E3</f>
        <v>22450.681020000007</v>
      </c>
      <c r="E3" s="41">
        <f>Смета!D16*1000</f>
        <v>22450.681020000007</v>
      </c>
      <c r="F3" s="33"/>
      <c r="G3" s="32"/>
      <c r="H3" s="32"/>
    </row>
    <row r="4" spans="1:8" ht="24" customHeight="1">
      <c r="A4" s="34"/>
      <c r="B4" s="23" t="s">
        <v>69</v>
      </c>
      <c r="C4" s="39" t="s">
        <v>70</v>
      </c>
      <c r="D4" s="40">
        <v>270</v>
      </c>
      <c r="E4" s="41">
        <f>250*D4</f>
        <v>67500</v>
      </c>
      <c r="F4" s="35"/>
      <c r="G4" s="34"/>
      <c r="H4" s="34"/>
    </row>
    <row r="5" spans="1:8" ht="36.75" customHeight="1">
      <c r="A5" s="34"/>
      <c r="B5" s="24" t="s">
        <v>16</v>
      </c>
      <c r="C5" s="39" t="s">
        <v>70</v>
      </c>
      <c r="D5" s="40">
        <f>E5/250</f>
        <v>1.8080600000000002</v>
      </c>
      <c r="E5" s="41">
        <f>Смета!D18*1000</f>
        <v>452.01500000000004</v>
      </c>
      <c r="F5" s="35"/>
      <c r="G5" s="34"/>
      <c r="H5" s="34"/>
    </row>
    <row r="6" spans="1:8" ht="18.75" customHeight="1">
      <c r="A6" s="34"/>
      <c r="B6" s="23" t="s">
        <v>18</v>
      </c>
      <c r="C6" s="39" t="s">
        <v>70</v>
      </c>
      <c r="D6" s="40">
        <f>E6/250</f>
        <v>36</v>
      </c>
      <c r="E6" s="41">
        <f>Смета!D19*1000</f>
        <v>9000</v>
      </c>
      <c r="F6" s="35"/>
      <c r="G6" s="34"/>
      <c r="H6" s="34"/>
    </row>
    <row r="7" spans="1:8" ht="45.75" customHeight="1">
      <c r="A7" s="34"/>
      <c r="B7" s="24" t="s">
        <v>32</v>
      </c>
      <c r="C7" s="39" t="s">
        <v>70</v>
      </c>
      <c r="D7" s="40">
        <f>E7/250</f>
        <v>5.68</v>
      </c>
      <c r="E7" s="41">
        <f>Смета!D29*1000</f>
        <v>1420</v>
      </c>
      <c r="F7" s="35"/>
      <c r="G7" s="34"/>
      <c r="H7" s="34"/>
    </row>
    <row r="8" spans="1:8" ht="24" customHeight="1">
      <c r="A8" s="36"/>
      <c r="B8" s="36" t="s">
        <v>59</v>
      </c>
      <c r="C8" s="39"/>
      <c r="D8" s="40"/>
      <c r="E8" s="40">
        <f>SUM(E3:E7)</f>
        <v>100822.69602</v>
      </c>
      <c r="F8" s="35"/>
      <c r="G8" s="34"/>
      <c r="H8" s="34"/>
    </row>
    <row r="9" spans="1:8" ht="24" customHeight="1">
      <c r="A9" s="36"/>
      <c r="B9" s="36" t="s">
        <v>61</v>
      </c>
      <c r="C9" s="39"/>
      <c r="D9" s="40"/>
      <c r="E9" s="40">
        <f>E8*0.2</f>
        <v>20164.539204</v>
      </c>
      <c r="F9" s="35"/>
      <c r="G9" s="34"/>
      <c r="H9" s="34"/>
    </row>
    <row r="10" spans="1:8" ht="43.5" customHeight="1">
      <c r="A10" s="36"/>
      <c r="B10" s="24" t="s">
        <v>36</v>
      </c>
      <c r="C10" s="39"/>
      <c r="D10" s="40"/>
      <c r="E10" s="40">
        <f>(E8+E9)*0.124</f>
        <v>15002.417167776</v>
      </c>
      <c r="F10" s="35"/>
      <c r="G10" s="34"/>
      <c r="H10" s="34"/>
    </row>
    <row r="11" spans="1:8" ht="36.75" customHeight="1">
      <c r="A11" s="37"/>
      <c r="B11" s="37" t="s">
        <v>60</v>
      </c>
      <c r="C11" s="39"/>
      <c r="D11" s="40"/>
      <c r="E11" s="40">
        <f>(E8+E9)*0.05</f>
        <v>6049.361761200001</v>
      </c>
      <c r="F11" s="35"/>
      <c r="G11" s="34"/>
      <c r="H11" s="34"/>
    </row>
    <row r="12" spans="1:8" ht="24" customHeight="1">
      <c r="A12" s="36"/>
      <c r="B12" s="36" t="s">
        <v>66</v>
      </c>
      <c r="C12" s="39"/>
      <c r="D12" s="40"/>
      <c r="E12" s="40">
        <f>E11+E10+E9+E8</f>
        <v>142039.014152976</v>
      </c>
      <c r="F12" s="35"/>
      <c r="G12" s="34"/>
      <c r="H12" s="34"/>
    </row>
    <row r="13" spans="6:8" ht="24" customHeight="1">
      <c r="F13" s="35"/>
      <c r="G13" s="34"/>
      <c r="H13" s="34"/>
    </row>
    <row r="14" spans="2:5" ht="49.5" customHeight="1">
      <c r="B14" s="61" t="s">
        <v>68</v>
      </c>
      <c r="C14" s="61"/>
      <c r="D14" s="61"/>
      <c r="E14" s="61"/>
    </row>
  </sheetData>
  <sheetProtection/>
  <mergeCells count="3">
    <mergeCell ref="C1:E1"/>
    <mergeCell ref="F1:H1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Ольга Геннадіївна Білашенко</cp:lastModifiedBy>
  <cp:lastPrinted>2017-07-20T11:30:22Z</cp:lastPrinted>
  <dcterms:created xsi:type="dcterms:W3CDTF">2017-02-24T13:16:40Z</dcterms:created>
  <dcterms:modified xsi:type="dcterms:W3CDTF">2017-07-20T11:32:38Z</dcterms:modified>
  <cp:category/>
  <cp:version/>
  <cp:contentType/>
  <cp:contentStatus/>
</cp:coreProperties>
</file>