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2" i="1"/>
  <c r="D25"/>
  <c r="F25" s="1"/>
  <c r="D7"/>
  <c r="F32"/>
  <c r="F31"/>
  <c r="F30"/>
  <c r="F24"/>
  <c r="F29"/>
  <c r="F28"/>
  <c r="D16"/>
  <c r="F33" l="1"/>
  <c r="F17" s="1"/>
  <c r="D6"/>
  <c r="D11" l="1"/>
  <c r="D15" s="1"/>
  <c r="D8"/>
  <c r="D13"/>
  <c r="F20"/>
  <c r="F21"/>
  <c r="F22"/>
  <c r="F23"/>
  <c r="F27"/>
  <c r="F19"/>
  <c r="F35" l="1"/>
</calcChain>
</file>

<file path=xl/sharedStrings.xml><?xml version="1.0" encoding="utf-8"?>
<sst xmlns="http://schemas.openxmlformats.org/spreadsheetml/2006/main" count="69" uniqueCount="46">
  <si>
    <t>№ 
п/п</t>
  </si>
  <si>
    <t>Ціна за одиницю, грн</t>
  </si>
  <si>
    <t>Необхідна 
кількість</t>
  </si>
  <si>
    <t>Ціна за одиницю, грн.</t>
  </si>
  <si>
    <t>Запропоноване автором проекту</t>
  </si>
  <si>
    <t>Пропозиція експертної групи</t>
  </si>
  <si>
    <t>Вартість, грн.</t>
  </si>
  <si>
    <t>Вид матеріалу / послуги</t>
  </si>
  <si>
    <t>Одиниця виміру</t>
  </si>
  <si>
    <t>Всього за розділом 1:</t>
  </si>
  <si>
    <t>Всього за розділом 2:</t>
  </si>
  <si>
    <t>Усього по проекту:</t>
  </si>
  <si>
    <t>Роботи</t>
  </si>
  <si>
    <t>Матеріали та обладнання</t>
  </si>
  <si>
    <t>Транспортні витрати:</t>
  </si>
  <si>
    <t>Планування території, завезення відсіву, піску, чернозему, розподіл території на зони згідно проекту</t>
  </si>
  <si>
    <t>шт.</t>
  </si>
  <si>
    <t>м2</t>
  </si>
  <si>
    <t>п.м</t>
  </si>
  <si>
    <t>Встановлення лавочок, урн для сміття та столів по всій території згідно схеми їх розташування за проектом та супутні роботи</t>
  </si>
  <si>
    <t>Висадження кущів, квітів за схемою проекта а супутні роботи</t>
  </si>
  <si>
    <t>Укладання універсального рулонного газону а супутні роботи</t>
  </si>
  <si>
    <t>Урна вулична перекидна на бетонованих ніжках, 36 л</t>
  </si>
  <si>
    <t>Скамійка паркова з навісом</t>
  </si>
  <si>
    <t>Універсальний рулонний газон</t>
  </si>
  <si>
    <t>Спил аварійних дерев, санітарна обрізка дерев, формування шаровидної крони дерев, видалення пнів та всіх кущів</t>
  </si>
  <si>
    <t>Монтаж автоматичної системи поливання газонів та супутні роботи</t>
  </si>
  <si>
    <t>Автоматизавана система полива газонів фірми Еко-полив, м. Дніпро</t>
  </si>
  <si>
    <t>Лічильники води та інші комплектуючі</t>
  </si>
  <si>
    <t>Демонтажні роботи: демонтаж асфальтового покриття доріжок, прибирання території, звільнення ділянок від сміття, бруду, залишків рослинних матеріалів, демонтаж металевих конструкцій, лавок, столів, бордюрів тощо</t>
  </si>
  <si>
    <t>Монтаж асфальтового покриття внутрішньоквартальної дороги та вз’хзду у двір</t>
  </si>
  <si>
    <t>Укладання бордюрів та формування клумб під квітники згідно проекту а супутні роботи</t>
  </si>
  <si>
    <t>Улаштування господарського майданчику для сміттєвих баків, монтаж огорожі з навісом та супутні роботи</t>
  </si>
  <si>
    <t>Навіс для сміттєвих баків</t>
  </si>
  <si>
    <t>Бетонні напівсфери</t>
  </si>
  <si>
    <t>Монтаж лічильника води у підвалах та супутні роботи</t>
  </si>
  <si>
    <t>Укладання тротуарної плитки на пішохідних дорожках, майданчиках зони відпочинку під столи та лавки та супутні роботи</t>
  </si>
  <si>
    <t>Тротуарна нековзаюча плитка "ромб" білого та темно сірого кольору та інші компектуючі елементи</t>
  </si>
  <si>
    <t>Чернозем</t>
  </si>
  <si>
    <t>т</t>
  </si>
  <si>
    <t>Асфальт дрібнозернистий тип В-10,  а також щебнь та пісок для улаштування асфальтового покриття дороги</t>
  </si>
  <si>
    <t>Пісок для планування території</t>
  </si>
  <si>
    <t>Відсів для планування території</t>
  </si>
  <si>
    <t>Відновлення відмостки житлового будинку та асфальтового покриття відмостки</t>
  </si>
  <si>
    <t>Зелені насадження (клен Globosum, калина Compactum, калина Саржента 'Онондага', спірея Snowmound, самшит стрижений, гейхера різного виду та кольору, нивяник, чорнобривці різного виду та кольору, гвоздика кущова різнокольорова, айстра кущова "Рудольф Гете" тощо) згідно переліку до проекту</t>
  </si>
  <si>
    <t>Тротуарні бордюри 1000х60х250 для квітників та дерев</t>
  </si>
</sst>
</file>

<file path=xl/styles.xml><?xml version="1.0" encoding="utf-8"?>
<styleSheet xmlns="http://schemas.openxmlformats.org/spreadsheetml/2006/main">
  <fonts count="8">
    <font>
      <sz val="11"/>
      <color theme="1"/>
      <name val="Calibri"/>
      <family val="2"/>
      <charset val="204"/>
      <scheme val="minor"/>
    </font>
    <font>
      <b/>
      <sz val="12"/>
      <color theme="1"/>
      <name val="Times New Roman"/>
      <family val="1"/>
      <charset val="204"/>
    </font>
    <font>
      <b/>
      <sz val="11"/>
      <color theme="1"/>
      <name val="Calibri"/>
      <family val="2"/>
      <charset val="204"/>
      <scheme val="minor"/>
    </font>
    <font>
      <b/>
      <sz val="9"/>
      <color rgb="FF000000"/>
      <name val="Arial"/>
      <family val="2"/>
      <charset val="204"/>
    </font>
    <font>
      <b/>
      <sz val="9"/>
      <color theme="1"/>
      <name val="Arial"/>
      <family val="2"/>
      <charset val="204"/>
    </font>
    <font>
      <sz val="9"/>
      <color theme="1"/>
      <name val="Arial"/>
      <family val="2"/>
      <charset val="204"/>
    </font>
    <font>
      <b/>
      <sz val="10"/>
      <color theme="1"/>
      <name val="Arial"/>
      <family val="2"/>
      <charset val="204"/>
    </font>
    <font>
      <b/>
      <u/>
      <sz val="11"/>
      <color theme="1"/>
      <name val="Calibri"/>
      <family val="2"/>
      <charset val="204"/>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thin">
        <color indexed="64"/>
      </right>
      <top/>
      <bottom style="thin">
        <color theme="1"/>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6">
    <xf numFmtId="0" fontId="0" fillId="0" borderId="0" xfId="0"/>
    <xf numFmtId="0" fontId="4" fillId="3"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3" borderId="17" xfId="0" applyFont="1" applyFill="1" applyBorder="1" applyAlignment="1">
      <alignment vertical="center" wrapText="1"/>
    </xf>
    <xf numFmtId="0" fontId="4" fillId="2"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11" xfId="0" applyFont="1" applyBorder="1" applyAlignment="1">
      <alignment vertical="center" wrapText="1"/>
    </xf>
    <xf numFmtId="0" fontId="0" fillId="0" borderId="16" xfId="0" applyFont="1" applyBorder="1" applyAlignment="1">
      <alignment vertical="center" wrapText="1"/>
    </xf>
    <xf numFmtId="0" fontId="0" fillId="0" borderId="10" xfId="0" applyFont="1" applyBorder="1" applyAlignment="1">
      <alignment vertical="center" wrapText="1"/>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wrapText="1"/>
    </xf>
    <xf numFmtId="0" fontId="7" fillId="0" borderId="11" xfId="0" applyFont="1" applyBorder="1" applyAlignment="1">
      <alignment horizontal="center" vertical="center" wrapText="1"/>
    </xf>
    <xf numFmtId="0" fontId="7" fillId="0" borderId="2" xfId="0" applyFont="1" applyFill="1" applyBorder="1" applyAlignment="1">
      <alignment horizontal="center" vertical="center" wrapText="1"/>
    </xf>
    <xf numFmtId="2" fontId="0" fillId="0" borderId="5" xfId="0" applyNumberFormat="1" applyFont="1"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2" fontId="0" fillId="0" borderId="2" xfId="0" applyNumberFormat="1" applyFont="1" applyFill="1" applyBorder="1" applyAlignment="1">
      <alignment vertical="center" wrapText="1"/>
    </xf>
    <xf numFmtId="2" fontId="0" fillId="0" borderId="0" xfId="0" applyNumberFormat="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8"/>
  <sheetViews>
    <sheetView tabSelected="1" topLeftCell="A22" zoomScale="160" zoomScaleNormal="160" workbookViewId="0">
      <selection activeCell="D13" sqref="D13"/>
    </sheetView>
  </sheetViews>
  <sheetFormatPr defaultRowHeight="15"/>
  <cols>
    <col min="1" max="1" width="3.7109375" style="10" customWidth="1"/>
    <col min="2" max="2" width="54.85546875" style="10" bestFit="1" customWidth="1"/>
    <col min="3" max="3" width="12.28515625" style="22" customWidth="1"/>
    <col min="4" max="4" width="10.140625" style="22" customWidth="1"/>
    <col min="5" max="5" width="10.5703125" style="10" customWidth="1"/>
    <col min="6" max="6" width="12.7109375" style="10" customWidth="1"/>
    <col min="7" max="7" width="10.28515625" style="10" customWidth="1"/>
    <col min="8" max="8" width="10.7109375" style="10" customWidth="1"/>
    <col min="9" max="9" width="11.7109375" style="10" customWidth="1"/>
    <col min="10" max="16384" width="9.140625" style="10"/>
  </cols>
  <sheetData>
    <row r="1" spans="1:9" ht="15.75" thickBot="1">
      <c r="A1" s="8"/>
      <c r="B1" s="9"/>
      <c r="C1" s="18"/>
      <c r="D1" s="30" t="s">
        <v>4</v>
      </c>
      <c r="E1" s="31"/>
      <c r="F1" s="32"/>
      <c r="G1" s="33" t="s">
        <v>5</v>
      </c>
      <c r="H1" s="34"/>
      <c r="I1" s="35"/>
    </row>
    <row r="2" spans="1:9" s="11" customFormat="1" ht="36.75" thickBot="1">
      <c r="A2" s="3" t="s">
        <v>0</v>
      </c>
      <c r="B2" s="4" t="s">
        <v>7</v>
      </c>
      <c r="C2" s="5" t="s">
        <v>8</v>
      </c>
      <c r="D2" s="5" t="s">
        <v>2</v>
      </c>
      <c r="E2" s="1" t="s">
        <v>1</v>
      </c>
      <c r="F2" s="2" t="s">
        <v>6</v>
      </c>
      <c r="G2" s="5" t="s">
        <v>2</v>
      </c>
      <c r="H2" s="1" t="s">
        <v>3</v>
      </c>
      <c r="I2" s="2" t="s">
        <v>6</v>
      </c>
    </row>
    <row r="3" spans="1:9">
      <c r="A3" s="12"/>
      <c r="B3" s="23" t="s">
        <v>12</v>
      </c>
      <c r="C3" s="19"/>
      <c r="D3" s="19"/>
      <c r="E3" s="12"/>
      <c r="F3" s="13"/>
      <c r="G3" s="14"/>
      <c r="H3" s="12"/>
      <c r="I3" s="12"/>
    </row>
    <row r="4" spans="1:9" ht="60">
      <c r="A4" s="15"/>
      <c r="B4" s="26" t="s">
        <v>29</v>
      </c>
      <c r="C4" s="20"/>
      <c r="D4" s="20"/>
      <c r="E4" s="15"/>
      <c r="F4" s="16"/>
      <c r="G4" s="17"/>
      <c r="H4" s="15"/>
      <c r="I4" s="15"/>
    </row>
    <row r="5" spans="1:9" ht="45">
      <c r="A5" s="15"/>
      <c r="B5" s="26" t="s">
        <v>25</v>
      </c>
      <c r="C5" s="27" t="s">
        <v>16</v>
      </c>
      <c r="D5" s="20">
        <v>35</v>
      </c>
      <c r="E5" s="28"/>
      <c r="F5" s="25"/>
      <c r="G5" s="17"/>
      <c r="H5" s="15"/>
      <c r="I5" s="15"/>
    </row>
    <row r="6" spans="1:9" ht="30">
      <c r="A6" s="15"/>
      <c r="B6" s="26" t="s">
        <v>15</v>
      </c>
      <c r="C6" s="27" t="s">
        <v>17</v>
      </c>
      <c r="D6" s="20">
        <f>25*50</f>
        <v>1250</v>
      </c>
      <c r="E6" s="28"/>
      <c r="F6" s="25"/>
      <c r="G6" s="17"/>
      <c r="H6" s="15"/>
      <c r="I6" s="15"/>
    </row>
    <row r="7" spans="1:9" ht="30">
      <c r="A7" s="15"/>
      <c r="B7" s="26" t="s">
        <v>43</v>
      </c>
      <c r="C7" s="27" t="s">
        <v>17</v>
      </c>
      <c r="D7" s="20">
        <f>1*15</f>
        <v>15</v>
      </c>
      <c r="E7" s="28"/>
      <c r="F7" s="25"/>
      <c r="G7" s="17"/>
      <c r="H7" s="15"/>
      <c r="I7" s="15"/>
    </row>
    <row r="8" spans="1:9" ht="30">
      <c r="A8" s="15"/>
      <c r="B8" s="26" t="s">
        <v>30</v>
      </c>
      <c r="C8" s="27" t="s">
        <v>17</v>
      </c>
      <c r="D8" s="20">
        <f>70*4</f>
        <v>280</v>
      </c>
      <c r="E8" s="28"/>
      <c r="F8" s="25"/>
      <c r="G8" s="17"/>
      <c r="H8" s="15"/>
      <c r="I8" s="15"/>
    </row>
    <row r="9" spans="1:9" ht="44.25" customHeight="1">
      <c r="A9" s="15"/>
      <c r="B9" s="26" t="s">
        <v>26</v>
      </c>
      <c r="C9" s="27" t="s">
        <v>16</v>
      </c>
      <c r="D9" s="20">
        <v>1</v>
      </c>
      <c r="E9" s="28"/>
      <c r="F9" s="25"/>
      <c r="G9" s="17"/>
      <c r="H9" s="15"/>
      <c r="I9" s="15"/>
    </row>
    <row r="10" spans="1:9">
      <c r="A10" s="15"/>
      <c r="B10" s="26" t="s">
        <v>35</v>
      </c>
      <c r="C10" s="27" t="s">
        <v>16</v>
      </c>
      <c r="D10" s="20">
        <v>1</v>
      </c>
      <c r="E10" s="28"/>
      <c r="F10" s="25"/>
      <c r="G10" s="17"/>
      <c r="H10" s="15"/>
      <c r="I10" s="15"/>
    </row>
    <row r="11" spans="1:9" ht="45">
      <c r="A11" s="15"/>
      <c r="B11" s="26" t="s">
        <v>36</v>
      </c>
      <c r="C11" s="27" t="s">
        <v>17</v>
      </c>
      <c r="D11" s="20">
        <f>4*20+2*3*6+1*15</f>
        <v>131</v>
      </c>
      <c r="E11" s="28"/>
      <c r="F11" s="25"/>
      <c r="G11" s="17"/>
      <c r="H11" s="15"/>
      <c r="I11" s="15"/>
    </row>
    <row r="12" spans="1:9" ht="30">
      <c r="A12" s="15"/>
      <c r="B12" s="26" t="s">
        <v>31</v>
      </c>
      <c r="C12" s="27" t="s">
        <v>18</v>
      </c>
      <c r="D12" s="20">
        <f>25+10+10+15+45+4*12</f>
        <v>153</v>
      </c>
      <c r="E12" s="28"/>
      <c r="F12" s="25"/>
      <c r="G12" s="17"/>
      <c r="H12" s="15"/>
      <c r="I12" s="15"/>
    </row>
    <row r="13" spans="1:9" ht="45">
      <c r="A13" s="15"/>
      <c r="B13" s="26" t="s">
        <v>19</v>
      </c>
      <c r="C13" s="27" t="s">
        <v>16</v>
      </c>
      <c r="D13" s="20">
        <f>4+8</f>
        <v>12</v>
      </c>
      <c r="E13" s="28"/>
      <c r="F13" s="25"/>
      <c r="G13" s="17"/>
      <c r="H13" s="15"/>
      <c r="I13" s="15"/>
    </row>
    <row r="14" spans="1:9" ht="30">
      <c r="A14" s="15"/>
      <c r="B14" s="26" t="s">
        <v>20</v>
      </c>
      <c r="C14" s="27" t="s">
        <v>16</v>
      </c>
      <c r="D14" s="20">
        <v>250</v>
      </c>
      <c r="E14" s="28"/>
      <c r="F14" s="25"/>
      <c r="G14" s="17"/>
      <c r="H14" s="15"/>
      <c r="I14" s="15"/>
    </row>
    <row r="15" spans="1:9" ht="30">
      <c r="A15" s="15"/>
      <c r="B15" s="26" t="s">
        <v>21</v>
      </c>
      <c r="C15" s="27" t="s">
        <v>17</v>
      </c>
      <c r="D15" s="27">
        <f>D6-D11+1</f>
        <v>1120</v>
      </c>
      <c r="E15" s="28"/>
      <c r="F15" s="25"/>
      <c r="G15" s="17"/>
      <c r="H15" s="15"/>
      <c r="I15" s="15"/>
    </row>
    <row r="16" spans="1:9" ht="30">
      <c r="A16" s="15"/>
      <c r="B16" s="26" t="s">
        <v>32</v>
      </c>
      <c r="C16" s="27" t="s">
        <v>17</v>
      </c>
      <c r="D16" s="20">
        <f>6*2</f>
        <v>12</v>
      </c>
      <c r="E16" s="28"/>
      <c r="F16" s="25"/>
      <c r="G16" s="17"/>
      <c r="H16" s="15"/>
      <c r="I16" s="15"/>
    </row>
    <row r="17" spans="1:9" ht="15.75">
      <c r="A17" s="6"/>
      <c r="B17" s="7" t="s">
        <v>9</v>
      </c>
      <c r="C17" s="21"/>
      <c r="D17" s="20"/>
      <c r="E17" s="15"/>
      <c r="F17" s="25">
        <f>F33*40%</f>
        <v>159107.20000000001</v>
      </c>
      <c r="G17" s="17"/>
      <c r="H17" s="15"/>
      <c r="I17" s="15"/>
    </row>
    <row r="18" spans="1:9">
      <c r="A18" s="15"/>
      <c r="B18" s="24" t="s">
        <v>13</v>
      </c>
      <c r="C18" s="20"/>
      <c r="D18" s="20"/>
      <c r="E18" s="15"/>
      <c r="F18" s="16"/>
      <c r="G18" s="17"/>
      <c r="H18" s="15"/>
      <c r="I18" s="15"/>
    </row>
    <row r="19" spans="1:9" ht="30">
      <c r="A19" s="15"/>
      <c r="B19" s="26" t="s">
        <v>27</v>
      </c>
      <c r="C19" s="27" t="s">
        <v>16</v>
      </c>
      <c r="D19" s="20">
        <v>1</v>
      </c>
      <c r="E19" s="28">
        <v>15000</v>
      </c>
      <c r="F19" s="25">
        <f>D19*E19</f>
        <v>15000</v>
      </c>
      <c r="G19" s="17"/>
      <c r="H19" s="15"/>
      <c r="I19" s="15"/>
    </row>
    <row r="20" spans="1:9">
      <c r="A20" s="15"/>
      <c r="B20" s="26" t="s">
        <v>28</v>
      </c>
      <c r="C20" s="27" t="s">
        <v>16</v>
      </c>
      <c r="D20" s="20">
        <v>1</v>
      </c>
      <c r="E20" s="28">
        <v>1150</v>
      </c>
      <c r="F20" s="25">
        <f t="shared" ref="F20:F32" si="0">D20*E20</f>
        <v>1150</v>
      </c>
      <c r="G20" s="17"/>
      <c r="H20" s="15"/>
      <c r="I20" s="15"/>
    </row>
    <row r="21" spans="1:9">
      <c r="A21" s="15"/>
      <c r="B21" s="26" t="s">
        <v>34</v>
      </c>
      <c r="C21" s="27" t="s">
        <v>16</v>
      </c>
      <c r="D21" s="20">
        <v>9</v>
      </c>
      <c r="E21" s="28">
        <v>850</v>
      </c>
      <c r="F21" s="25">
        <f t="shared" si="0"/>
        <v>7650</v>
      </c>
      <c r="G21" s="17"/>
      <c r="H21" s="15"/>
      <c r="I21" s="15"/>
    </row>
    <row r="22" spans="1:9">
      <c r="A22" s="15"/>
      <c r="B22" s="26" t="s">
        <v>22</v>
      </c>
      <c r="C22" s="27" t="s">
        <v>16</v>
      </c>
      <c r="D22" s="20">
        <v>6</v>
      </c>
      <c r="E22" s="28">
        <v>548</v>
      </c>
      <c r="F22" s="25">
        <f t="shared" si="0"/>
        <v>3288</v>
      </c>
      <c r="G22" s="17"/>
      <c r="H22" s="15"/>
      <c r="I22" s="15"/>
    </row>
    <row r="23" spans="1:9">
      <c r="A23" s="15"/>
      <c r="B23" s="26" t="s">
        <v>23</v>
      </c>
      <c r="C23" s="27" t="s">
        <v>16</v>
      </c>
      <c r="D23" s="20">
        <v>6</v>
      </c>
      <c r="E23" s="28">
        <v>3800</v>
      </c>
      <c r="F23" s="25">
        <f t="shared" si="0"/>
        <v>22800</v>
      </c>
      <c r="G23" s="17"/>
      <c r="H23" s="15"/>
      <c r="I23" s="15"/>
    </row>
    <row r="24" spans="1:9" ht="30">
      <c r="A24" s="15"/>
      <c r="B24" s="26" t="s">
        <v>37</v>
      </c>
      <c r="C24" s="27" t="s">
        <v>17</v>
      </c>
      <c r="D24" s="20">
        <v>131</v>
      </c>
      <c r="E24" s="28">
        <v>400</v>
      </c>
      <c r="F24" s="25">
        <f t="shared" si="0"/>
        <v>52400</v>
      </c>
      <c r="G24" s="17"/>
      <c r="H24" s="15"/>
      <c r="I24" s="15"/>
    </row>
    <row r="25" spans="1:9">
      <c r="A25" s="15"/>
      <c r="B25" s="26" t="s">
        <v>45</v>
      </c>
      <c r="C25" s="27" t="s">
        <v>18</v>
      </c>
      <c r="D25" s="20">
        <f>105+12*4</f>
        <v>153</v>
      </c>
      <c r="E25" s="28">
        <v>60</v>
      </c>
      <c r="F25" s="25">
        <f t="shared" si="0"/>
        <v>9180</v>
      </c>
      <c r="G25" s="17"/>
      <c r="H25" s="15"/>
      <c r="I25" s="15"/>
    </row>
    <row r="26" spans="1:9" ht="90">
      <c r="A26" s="15"/>
      <c r="B26" s="26" t="s">
        <v>44</v>
      </c>
      <c r="C26" s="27"/>
      <c r="D26" s="20"/>
      <c r="E26" s="28"/>
      <c r="F26" s="25">
        <v>30000</v>
      </c>
      <c r="G26" s="17"/>
      <c r="H26" s="15"/>
      <c r="I26" s="15"/>
    </row>
    <row r="27" spans="1:9">
      <c r="A27" s="15"/>
      <c r="B27" s="26" t="s">
        <v>24</v>
      </c>
      <c r="C27" s="27" t="s">
        <v>17</v>
      </c>
      <c r="D27" s="20">
        <v>1120</v>
      </c>
      <c r="E27" s="28">
        <v>50</v>
      </c>
      <c r="F27" s="25">
        <f t="shared" si="0"/>
        <v>56000</v>
      </c>
      <c r="G27" s="17"/>
      <c r="H27" s="15"/>
      <c r="I27" s="15"/>
    </row>
    <row r="28" spans="1:9">
      <c r="A28" s="15"/>
      <c r="B28" s="26" t="s">
        <v>33</v>
      </c>
      <c r="C28" s="27" t="s">
        <v>16</v>
      </c>
      <c r="D28" s="20">
        <v>1</v>
      </c>
      <c r="E28" s="28">
        <v>14000</v>
      </c>
      <c r="F28" s="25">
        <f t="shared" si="0"/>
        <v>14000</v>
      </c>
      <c r="G28" s="17"/>
      <c r="H28" s="15"/>
      <c r="I28" s="15"/>
    </row>
    <row r="29" spans="1:9" ht="30">
      <c r="A29" s="15"/>
      <c r="B29" s="26" t="s">
        <v>40</v>
      </c>
      <c r="C29" s="27" t="s">
        <v>17</v>
      </c>
      <c r="D29" s="20">
        <v>280</v>
      </c>
      <c r="E29" s="28">
        <v>310</v>
      </c>
      <c r="F29" s="25">
        <f t="shared" si="0"/>
        <v>86800</v>
      </c>
      <c r="G29" s="17"/>
      <c r="H29" s="15"/>
      <c r="I29" s="15"/>
    </row>
    <row r="30" spans="1:9">
      <c r="A30" s="15"/>
      <c r="B30" s="26" t="s">
        <v>38</v>
      </c>
      <c r="C30" s="27" t="s">
        <v>39</v>
      </c>
      <c r="D30" s="20">
        <v>20</v>
      </c>
      <c r="E30" s="28">
        <v>2500</v>
      </c>
      <c r="F30" s="25">
        <f t="shared" si="0"/>
        <v>50000</v>
      </c>
      <c r="G30" s="17"/>
      <c r="H30" s="15"/>
      <c r="I30" s="15"/>
    </row>
    <row r="31" spans="1:9">
      <c r="A31" s="15"/>
      <c r="B31" s="26" t="s">
        <v>41</v>
      </c>
      <c r="C31" s="27" t="s">
        <v>39</v>
      </c>
      <c r="D31" s="20">
        <v>50</v>
      </c>
      <c r="E31" s="28">
        <v>750</v>
      </c>
      <c r="F31" s="25">
        <f t="shared" si="0"/>
        <v>37500</v>
      </c>
      <c r="G31" s="17"/>
      <c r="H31" s="15"/>
      <c r="I31" s="15"/>
    </row>
    <row r="32" spans="1:9">
      <c r="A32" s="15"/>
      <c r="B32" s="26" t="s">
        <v>42</v>
      </c>
      <c r="C32" s="27" t="s">
        <v>39</v>
      </c>
      <c r="D32" s="20">
        <v>20</v>
      </c>
      <c r="E32" s="28">
        <v>600</v>
      </c>
      <c r="F32" s="25">
        <f t="shared" si="0"/>
        <v>12000</v>
      </c>
      <c r="G32" s="17"/>
      <c r="H32" s="15"/>
      <c r="I32" s="15"/>
    </row>
    <row r="33" spans="1:9" ht="15.75">
      <c r="A33" s="6"/>
      <c r="B33" s="7" t="s">
        <v>10</v>
      </c>
      <c r="C33" s="21"/>
      <c r="D33" s="20"/>
      <c r="E33" s="15"/>
      <c r="F33" s="25">
        <f>SUM(F19:F32)</f>
        <v>397768</v>
      </c>
      <c r="G33" s="17"/>
      <c r="H33" s="15"/>
      <c r="I33" s="15"/>
    </row>
    <row r="34" spans="1:9" ht="30.75" customHeight="1">
      <c r="A34" s="6"/>
      <c r="B34" s="7" t="s">
        <v>14</v>
      </c>
      <c r="C34" s="21"/>
      <c r="D34" s="20"/>
      <c r="E34" s="15"/>
      <c r="F34" s="16">
        <v>10000</v>
      </c>
      <c r="G34" s="17"/>
      <c r="H34" s="15"/>
      <c r="I34" s="15"/>
    </row>
    <row r="35" spans="1:9" ht="15.75">
      <c r="A35" s="6"/>
      <c r="B35" s="7" t="s">
        <v>11</v>
      </c>
      <c r="C35" s="21"/>
      <c r="D35" s="20"/>
      <c r="E35" s="15"/>
      <c r="F35" s="25">
        <f>F17+F33+F34</f>
        <v>566875.19999999995</v>
      </c>
      <c r="G35" s="17"/>
      <c r="H35" s="15"/>
      <c r="I35" s="15"/>
    </row>
    <row r="38" spans="1:9">
      <c r="F38" s="29"/>
    </row>
  </sheetData>
  <mergeCells count="2">
    <mergeCell ref="D1:F1"/>
    <mergeCell ref="G1:I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Mary</cp:lastModifiedBy>
  <cp:lastPrinted>2016-09-24T18:37:54Z</cp:lastPrinted>
  <dcterms:created xsi:type="dcterms:W3CDTF">2016-09-21T11:18:44Z</dcterms:created>
  <dcterms:modified xsi:type="dcterms:W3CDTF">2017-02-28T11:53:58Z</dcterms:modified>
</cp:coreProperties>
</file>