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bookViews>
  <sheets>
    <sheet name="Лист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24" i="1"/>
  <c r="D16"/>
  <c r="F23"/>
  <c r="D8"/>
  <c r="D17"/>
  <c r="D7"/>
  <c r="D14"/>
  <c r="D13"/>
  <c r="D12"/>
  <c r="F26" l="1"/>
  <c r="F21"/>
  <c r="F22"/>
  <c r="F24"/>
  <c r="F25"/>
  <c r="F27"/>
  <c r="F28"/>
  <c r="F29"/>
  <c r="F31"/>
  <c r="F20"/>
  <c r="F32" l="1"/>
  <c r="F18" s="1"/>
  <c r="F34" l="1"/>
</calcChain>
</file>

<file path=xl/sharedStrings.xml><?xml version="1.0" encoding="utf-8"?>
<sst xmlns="http://schemas.openxmlformats.org/spreadsheetml/2006/main" count="67" uniqueCount="45">
  <si>
    <t>№ 
п/п</t>
  </si>
  <si>
    <t>Ціна за одиницю, грн</t>
  </si>
  <si>
    <t>Необхідна 
кількість</t>
  </si>
  <si>
    <t>Ціна за одиницю, грн.</t>
  </si>
  <si>
    <t>Запропоноване автором проекту</t>
  </si>
  <si>
    <t>Пропозиція експертної групи</t>
  </si>
  <si>
    <t>Вартість, грн.</t>
  </si>
  <si>
    <t>Вид матеріалу / послуги</t>
  </si>
  <si>
    <t>Одиниця виміру</t>
  </si>
  <si>
    <t>Всього за розділом 1:</t>
  </si>
  <si>
    <t>Всього за розділом 2:</t>
  </si>
  <si>
    <t>Усього по проекту:</t>
  </si>
  <si>
    <t>Роботи</t>
  </si>
  <si>
    <t>Матеріали та обладнання</t>
  </si>
  <si>
    <t>Транспортні витрати:</t>
  </si>
  <si>
    <t>Демонтажні роботи: прибирання території, звільнення ділянок від сміття, бруду, залишків рослинних матеріалів, демонтаж металевих конструкцій, лавок, столів, бордюрів тощо</t>
  </si>
  <si>
    <t>Планування території, завезення відсіву, піску, чернозему, розподіл території на зони згідно проекту</t>
  </si>
  <si>
    <t>шт.</t>
  </si>
  <si>
    <t>м2</t>
  </si>
  <si>
    <t>п.м</t>
  </si>
  <si>
    <t>Спил аварійних дерев, санітарна обрізка дерев, формування шаровидної крони дерев, видалення пнів</t>
  </si>
  <si>
    <t>Встановлення лавочок, урн для сміття та столів по всій території згідно схеми їх розташування за проектом та супутні роботи</t>
  </si>
  <si>
    <t>Огородження (2000,0х0,500м)</t>
  </si>
  <si>
    <t>Урна вулична перекидна на бетонованих ніжках, 36 л</t>
  </si>
  <si>
    <t>Гумова плитка 500х500 12-50 мм різного кольору</t>
  </si>
  <si>
    <t>Кругова скамійка вокруг дерева</t>
  </si>
  <si>
    <t>Скамійка паркова з навісом</t>
  </si>
  <si>
    <t>Садовий комплект з навісом (стол із скамійками)</t>
  </si>
  <si>
    <t>Універсальний рулонний газон</t>
  </si>
  <si>
    <t>Встановлення огорожі дитячого майданчика згідно проекту</t>
  </si>
  <si>
    <t>Фарбування існуючого обладнання дитячого майданчика та супутні роботи</t>
  </si>
  <si>
    <t>Укладання бордюрів та формування клумб під квітники згідно проекту та супутні роботи</t>
  </si>
  <si>
    <t>Укладання травмобезпечного  покриття із гумової плитки на дитячому майданчику з нанесенням визирунку під класики за схемою проекта та супутні роботи</t>
  </si>
  <si>
    <t>Висадження кущів, квітів за схемою проекта та супутні роботи</t>
  </si>
  <si>
    <t>Укладання тротуарної плитки на пішохідних дорожках, майданчиках зони відпочинку під столи та лавки та супутні роботи</t>
  </si>
  <si>
    <t>Укладання універсального рулонного газону та супутні роботи</t>
  </si>
  <si>
    <t>Монтаж бетонної плитки для еко-парковки, засіювання газонною травою, встановлення бетоних напівсфер та супутні роботи</t>
  </si>
  <si>
    <t>Спортивний ігровий комплекс "Лампа" підліткам з 6 років</t>
  </si>
  <si>
    <t>Рукохід сфера "Шість елементів"</t>
  </si>
  <si>
    <t>Дитяча кольорова пісочниця SB-2 трансформер</t>
  </si>
  <si>
    <t>Встановлення додаткового обладнання дитячого майданчика та супутні роботи</t>
  </si>
  <si>
    <t>Фарбування стін трансформаторної підстанції</t>
  </si>
  <si>
    <t xml:space="preserve">Фарба для зовнішнього фарбування </t>
  </si>
  <si>
    <t>кг</t>
  </si>
  <si>
    <t>Зелені насадження (клен Globosum, калина Compactum, калина Саржента 'Онондага', спірея Snowmound, самшит стрижений, гейхера різного виду та кольору, нивяник, чорнобривці різного виду та кольору, гвоздика кущова різнокольорова, айстра кущова "Рудольф Гете" тощо) згідно переліку до проекту</t>
  </si>
</sst>
</file>

<file path=xl/styles.xml><?xml version="1.0" encoding="utf-8"?>
<styleSheet xmlns="http://schemas.openxmlformats.org/spreadsheetml/2006/main">
  <fonts count="8">
    <font>
      <sz val="11"/>
      <color theme="1"/>
      <name val="Calibri"/>
      <family val="2"/>
      <charset val="204"/>
      <scheme val="minor"/>
    </font>
    <font>
      <b/>
      <sz val="12"/>
      <color theme="1"/>
      <name val="Times New Roman"/>
      <family val="1"/>
      <charset val="204"/>
    </font>
    <font>
      <b/>
      <sz val="11"/>
      <color theme="1"/>
      <name val="Calibri"/>
      <family val="2"/>
      <charset val="204"/>
      <scheme val="minor"/>
    </font>
    <font>
      <b/>
      <sz val="9"/>
      <color rgb="FF000000"/>
      <name val="Arial"/>
      <family val="2"/>
      <charset val="204"/>
    </font>
    <font>
      <b/>
      <sz val="9"/>
      <color theme="1"/>
      <name val="Arial"/>
      <family val="2"/>
      <charset val="204"/>
    </font>
    <font>
      <sz val="9"/>
      <color theme="1"/>
      <name val="Arial"/>
      <family val="2"/>
      <charset val="204"/>
    </font>
    <font>
      <b/>
      <sz val="10"/>
      <color theme="1"/>
      <name val="Arial"/>
      <family val="2"/>
      <charset val="204"/>
    </font>
    <font>
      <b/>
      <u/>
      <sz val="11"/>
      <color theme="1"/>
      <name val="Calibri"/>
      <family val="2"/>
      <charset val="204"/>
      <scheme val="minor"/>
    </font>
  </fonts>
  <fills count="4">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1"/>
      </left>
      <right style="thin">
        <color indexed="64"/>
      </right>
      <top/>
      <bottom style="thin">
        <color theme="1"/>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36">
    <xf numFmtId="0" fontId="0" fillId="0" borderId="0" xfId="0"/>
    <xf numFmtId="0" fontId="4" fillId="3"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3" borderId="17" xfId="0" applyFont="1" applyFill="1" applyBorder="1" applyAlignment="1">
      <alignment vertical="center" wrapText="1"/>
    </xf>
    <xf numFmtId="0" fontId="4" fillId="2"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 fillId="0" borderId="2" xfId="0" applyFont="1" applyFill="1" applyBorder="1" applyAlignment="1">
      <alignment vertical="center" wrapText="1"/>
    </xf>
    <xf numFmtId="0" fontId="6" fillId="0" borderId="2" xfId="0" applyFont="1" applyFill="1" applyBorder="1" applyAlignment="1">
      <alignment vertical="center" wrapText="1"/>
    </xf>
    <xf numFmtId="0" fontId="0" fillId="2" borderId="3" xfId="0" applyFont="1" applyFill="1" applyBorder="1" applyAlignment="1">
      <alignment vertical="center" wrapText="1"/>
    </xf>
    <xf numFmtId="0" fontId="0" fillId="2" borderId="4" xfId="0" applyFont="1" applyFill="1" applyBorder="1" applyAlignment="1">
      <alignment vertical="center" wrapText="1"/>
    </xf>
    <xf numFmtId="0" fontId="0" fillId="0" borderId="0" xfId="0" applyAlignment="1">
      <alignment vertical="center" wrapText="1"/>
    </xf>
    <xf numFmtId="0" fontId="5" fillId="0" borderId="0" xfId="0" applyFont="1" applyAlignment="1">
      <alignment vertical="center" wrapText="1"/>
    </xf>
    <xf numFmtId="0" fontId="0" fillId="0" borderId="11" xfId="0" applyFont="1" applyBorder="1" applyAlignment="1">
      <alignment vertical="center" wrapText="1"/>
    </xf>
    <xf numFmtId="0" fontId="0" fillId="0" borderId="16" xfId="0" applyFont="1" applyBorder="1" applyAlignment="1">
      <alignment vertical="center" wrapText="1"/>
    </xf>
    <xf numFmtId="0" fontId="0" fillId="0" borderId="10" xfId="0" applyFont="1" applyBorder="1" applyAlignment="1">
      <alignment vertical="center" wrapText="1"/>
    </xf>
    <xf numFmtId="0" fontId="0" fillId="0" borderId="2" xfId="0" applyFont="1"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0" fillId="2" borderId="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0" xfId="0" applyAlignment="1">
      <alignment horizontal="center" vertical="center" wrapText="1"/>
    </xf>
    <xf numFmtId="0" fontId="7" fillId="0" borderId="11" xfId="0" applyFont="1" applyBorder="1" applyAlignment="1">
      <alignment horizontal="center" vertical="center" wrapText="1"/>
    </xf>
    <xf numFmtId="0" fontId="7" fillId="0" borderId="2" xfId="0" applyFont="1" applyFill="1" applyBorder="1" applyAlignment="1">
      <alignment horizontal="center" vertical="center" wrapText="1"/>
    </xf>
    <xf numFmtId="2" fontId="0" fillId="0" borderId="5" xfId="0" applyNumberFormat="1" applyFont="1" applyFill="1" applyBorder="1" applyAlignment="1">
      <alignment vertical="center" wrapText="1"/>
    </xf>
    <xf numFmtId="0" fontId="0" fillId="0" borderId="2" xfId="0" applyFill="1" applyBorder="1" applyAlignment="1">
      <alignment vertical="center" wrapText="1"/>
    </xf>
    <xf numFmtId="0" fontId="0" fillId="0" borderId="2" xfId="0" applyFill="1" applyBorder="1" applyAlignment="1">
      <alignment horizontal="center" vertical="center" wrapText="1"/>
    </xf>
    <xf numFmtId="2" fontId="0" fillId="0" borderId="2" xfId="0" applyNumberFormat="1" applyFont="1" applyFill="1" applyBorder="1" applyAlignment="1">
      <alignment vertical="center" wrapText="1"/>
    </xf>
    <xf numFmtId="2" fontId="0" fillId="0" borderId="0" xfId="0" applyNumberFormat="1" applyAlignment="1">
      <alignment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7"/>
  <sheetViews>
    <sheetView tabSelected="1" topLeftCell="A16" zoomScale="160" zoomScaleNormal="160" workbookViewId="0">
      <selection activeCell="J24" sqref="J24"/>
    </sheetView>
  </sheetViews>
  <sheetFormatPr defaultRowHeight="15"/>
  <cols>
    <col min="1" max="1" width="3.7109375" style="10" customWidth="1"/>
    <col min="2" max="2" width="54.85546875" style="10" bestFit="1" customWidth="1"/>
    <col min="3" max="3" width="12.28515625" style="22" customWidth="1"/>
    <col min="4" max="4" width="10.140625" style="22" customWidth="1"/>
    <col min="5" max="5" width="10.5703125" style="10" customWidth="1"/>
    <col min="6" max="6" width="12.7109375" style="10" customWidth="1"/>
    <col min="7" max="7" width="10.28515625" style="10" customWidth="1"/>
    <col min="8" max="8" width="10.7109375" style="10" customWidth="1"/>
    <col min="9" max="9" width="11.7109375" style="10" customWidth="1"/>
    <col min="10" max="16384" width="9.140625" style="10"/>
  </cols>
  <sheetData>
    <row r="1" spans="1:9" ht="15.75" thickBot="1">
      <c r="A1" s="8"/>
      <c r="B1" s="9"/>
      <c r="C1" s="18"/>
      <c r="D1" s="30" t="s">
        <v>4</v>
      </c>
      <c r="E1" s="31"/>
      <c r="F1" s="32"/>
      <c r="G1" s="33" t="s">
        <v>5</v>
      </c>
      <c r="H1" s="34"/>
      <c r="I1" s="35"/>
    </row>
    <row r="2" spans="1:9" s="11" customFormat="1" ht="36.75" thickBot="1">
      <c r="A2" s="3" t="s">
        <v>0</v>
      </c>
      <c r="B2" s="4" t="s">
        <v>7</v>
      </c>
      <c r="C2" s="5" t="s">
        <v>8</v>
      </c>
      <c r="D2" s="5" t="s">
        <v>2</v>
      </c>
      <c r="E2" s="1" t="s">
        <v>1</v>
      </c>
      <c r="F2" s="2" t="s">
        <v>6</v>
      </c>
      <c r="G2" s="5" t="s">
        <v>2</v>
      </c>
      <c r="H2" s="1" t="s">
        <v>3</v>
      </c>
      <c r="I2" s="2" t="s">
        <v>6</v>
      </c>
    </row>
    <row r="3" spans="1:9">
      <c r="A3" s="12"/>
      <c r="B3" s="23" t="s">
        <v>12</v>
      </c>
      <c r="C3" s="19"/>
      <c r="D3" s="19"/>
      <c r="E3" s="12"/>
      <c r="F3" s="13"/>
      <c r="G3" s="14"/>
      <c r="H3" s="12"/>
      <c r="I3" s="12"/>
    </row>
    <row r="4" spans="1:9" ht="60">
      <c r="A4" s="15"/>
      <c r="B4" s="26" t="s">
        <v>15</v>
      </c>
      <c r="C4" s="20"/>
      <c r="D4" s="20"/>
      <c r="E4" s="15"/>
      <c r="F4" s="16"/>
      <c r="G4" s="17"/>
      <c r="H4" s="15"/>
      <c r="I4" s="15"/>
    </row>
    <row r="5" spans="1:9" ht="30">
      <c r="A5" s="15"/>
      <c r="B5" s="26" t="s">
        <v>20</v>
      </c>
      <c r="C5" s="27" t="s">
        <v>17</v>
      </c>
      <c r="D5" s="20">
        <v>18</v>
      </c>
      <c r="E5" s="28"/>
      <c r="F5" s="25"/>
      <c r="G5" s="17"/>
      <c r="H5" s="15"/>
      <c r="I5" s="15"/>
    </row>
    <row r="6" spans="1:9" ht="30">
      <c r="A6" s="15"/>
      <c r="B6" s="26" t="s">
        <v>16</v>
      </c>
      <c r="C6" s="27" t="s">
        <v>18</v>
      </c>
      <c r="D6" s="20">
        <v>2025</v>
      </c>
      <c r="E6" s="28"/>
      <c r="F6" s="25"/>
      <c r="G6" s="17"/>
      <c r="H6" s="15"/>
      <c r="I6" s="15"/>
    </row>
    <row r="7" spans="1:9" ht="45">
      <c r="A7" s="15"/>
      <c r="B7" s="26" t="s">
        <v>34</v>
      </c>
      <c r="C7" s="27" t="s">
        <v>18</v>
      </c>
      <c r="D7" s="20">
        <f>2*45+1*45+4*6+5*5+3*1.5*2</f>
        <v>193</v>
      </c>
      <c r="E7" s="28"/>
      <c r="F7" s="25"/>
      <c r="G7" s="17"/>
      <c r="H7" s="15"/>
      <c r="I7" s="15"/>
    </row>
    <row r="8" spans="1:9" ht="30">
      <c r="A8" s="15"/>
      <c r="B8" s="26" t="s">
        <v>29</v>
      </c>
      <c r="C8" s="27" t="s">
        <v>19</v>
      </c>
      <c r="D8" s="20">
        <f>2*25+2*25</f>
        <v>100</v>
      </c>
      <c r="E8" s="28"/>
      <c r="F8" s="25"/>
      <c r="G8" s="17"/>
      <c r="H8" s="15"/>
      <c r="I8" s="15"/>
    </row>
    <row r="9" spans="1:9" ht="30">
      <c r="A9" s="15"/>
      <c r="B9" s="26" t="s">
        <v>40</v>
      </c>
      <c r="C9" s="27" t="s">
        <v>17</v>
      </c>
      <c r="D9" s="20">
        <v>4</v>
      </c>
      <c r="E9" s="15"/>
      <c r="F9" s="25"/>
      <c r="G9" s="17"/>
      <c r="H9" s="15"/>
      <c r="I9" s="15"/>
    </row>
    <row r="10" spans="1:9" ht="30">
      <c r="A10" s="15"/>
      <c r="B10" s="26" t="s">
        <v>30</v>
      </c>
      <c r="C10" s="27" t="s">
        <v>18</v>
      </c>
      <c r="D10" s="20">
        <v>120</v>
      </c>
      <c r="E10" s="15"/>
      <c r="F10" s="25"/>
      <c r="G10" s="17"/>
      <c r="H10" s="15"/>
      <c r="I10" s="15"/>
    </row>
    <row r="11" spans="1:9">
      <c r="A11" s="15"/>
      <c r="B11" s="26" t="s">
        <v>41</v>
      </c>
      <c r="C11" s="27" t="s">
        <v>18</v>
      </c>
      <c r="D11" s="20">
        <v>90</v>
      </c>
      <c r="E11" s="15"/>
      <c r="F11" s="25"/>
      <c r="G11" s="17"/>
      <c r="H11" s="15"/>
      <c r="I11" s="15"/>
    </row>
    <row r="12" spans="1:9" ht="45">
      <c r="A12" s="15"/>
      <c r="B12" s="26" t="s">
        <v>32</v>
      </c>
      <c r="C12" s="27" t="s">
        <v>18</v>
      </c>
      <c r="D12" s="20">
        <f>25*25</f>
        <v>625</v>
      </c>
      <c r="E12" s="28"/>
      <c r="F12" s="25"/>
      <c r="G12" s="17"/>
      <c r="H12" s="15"/>
      <c r="I12" s="15"/>
    </row>
    <row r="13" spans="1:9" ht="45">
      <c r="A13" s="15"/>
      <c r="B13" s="26" t="s">
        <v>21</v>
      </c>
      <c r="C13" s="27" t="s">
        <v>17</v>
      </c>
      <c r="D13" s="20">
        <f>9+5</f>
        <v>14</v>
      </c>
      <c r="E13" s="28"/>
      <c r="F13" s="25"/>
      <c r="G13" s="17"/>
      <c r="H13" s="15"/>
      <c r="I13" s="15"/>
    </row>
    <row r="14" spans="1:9" ht="30">
      <c r="A14" s="15"/>
      <c r="B14" s="26" t="s">
        <v>31</v>
      </c>
      <c r="C14" s="27" t="s">
        <v>19</v>
      </c>
      <c r="D14" s="20">
        <f>25+10+10+10+20</f>
        <v>75</v>
      </c>
      <c r="E14" s="28"/>
      <c r="F14" s="25"/>
      <c r="G14" s="17"/>
      <c r="H14" s="15"/>
      <c r="I14" s="15"/>
    </row>
    <row r="15" spans="1:9" ht="30">
      <c r="A15" s="15"/>
      <c r="B15" s="26" t="s">
        <v>33</v>
      </c>
      <c r="C15" s="27" t="s">
        <v>17</v>
      </c>
      <c r="D15" s="20">
        <v>250</v>
      </c>
      <c r="E15" s="28"/>
      <c r="F15" s="25"/>
      <c r="G15" s="17"/>
      <c r="H15" s="15"/>
      <c r="I15" s="15"/>
    </row>
    <row r="16" spans="1:9" ht="30">
      <c r="A16" s="15"/>
      <c r="B16" s="26" t="s">
        <v>35</v>
      </c>
      <c r="C16" s="27" t="s">
        <v>18</v>
      </c>
      <c r="D16" s="20">
        <f>D6-D7-D12-D17</f>
        <v>1107</v>
      </c>
      <c r="E16" s="28"/>
      <c r="F16" s="25"/>
      <c r="G16" s="17"/>
      <c r="H16" s="15"/>
      <c r="I16" s="15"/>
    </row>
    <row r="17" spans="1:9" ht="45">
      <c r="A17" s="15"/>
      <c r="B17" s="26" t="s">
        <v>36</v>
      </c>
      <c r="C17" s="27" t="s">
        <v>18</v>
      </c>
      <c r="D17" s="20">
        <f>11*4+6*4+4*8</f>
        <v>100</v>
      </c>
      <c r="E17" s="28"/>
      <c r="F17" s="25"/>
      <c r="G17" s="17"/>
      <c r="H17" s="15"/>
      <c r="I17" s="15"/>
    </row>
    <row r="18" spans="1:9" ht="15.75">
      <c r="A18" s="6"/>
      <c r="B18" s="7" t="s">
        <v>9</v>
      </c>
      <c r="C18" s="21"/>
      <c r="D18" s="20"/>
      <c r="E18" s="15"/>
      <c r="F18" s="25">
        <f>F32*40%</f>
        <v>160740.40000000002</v>
      </c>
      <c r="G18" s="17"/>
      <c r="H18" s="15"/>
      <c r="I18" s="15"/>
    </row>
    <row r="19" spans="1:9">
      <c r="A19" s="15"/>
      <c r="B19" s="24" t="s">
        <v>13</v>
      </c>
      <c r="C19" s="20"/>
      <c r="D19" s="20"/>
      <c r="E19" s="15"/>
      <c r="F19" s="16"/>
      <c r="G19" s="17"/>
      <c r="H19" s="15"/>
      <c r="I19" s="15"/>
    </row>
    <row r="20" spans="1:9" ht="30">
      <c r="A20" s="15"/>
      <c r="B20" s="26" t="s">
        <v>37</v>
      </c>
      <c r="C20" s="27" t="s">
        <v>17</v>
      </c>
      <c r="D20" s="20">
        <v>1</v>
      </c>
      <c r="E20" s="28">
        <v>22441</v>
      </c>
      <c r="F20" s="25">
        <f>D20*E20</f>
        <v>22441</v>
      </c>
      <c r="G20" s="17"/>
      <c r="H20" s="15"/>
      <c r="I20" s="15"/>
    </row>
    <row r="21" spans="1:9">
      <c r="A21" s="15"/>
      <c r="B21" s="26" t="s">
        <v>38</v>
      </c>
      <c r="C21" s="27" t="s">
        <v>17</v>
      </c>
      <c r="D21" s="20">
        <v>1</v>
      </c>
      <c r="E21" s="28">
        <v>17690</v>
      </c>
      <c r="F21" s="25">
        <f t="shared" ref="F21:F31" si="0">D21*E21</f>
        <v>17690</v>
      </c>
      <c r="G21" s="17"/>
      <c r="H21" s="15"/>
      <c r="I21" s="15"/>
    </row>
    <row r="22" spans="1:9">
      <c r="A22" s="15"/>
      <c r="B22" s="26" t="s">
        <v>39</v>
      </c>
      <c r="C22" s="27" t="s">
        <v>17</v>
      </c>
      <c r="D22" s="20">
        <v>2</v>
      </c>
      <c r="E22" s="28">
        <v>2265</v>
      </c>
      <c r="F22" s="25">
        <f t="shared" si="0"/>
        <v>4530</v>
      </c>
      <c r="G22" s="17"/>
      <c r="H22" s="15"/>
      <c r="I22" s="15"/>
    </row>
    <row r="23" spans="1:9">
      <c r="A23" s="15"/>
      <c r="B23" s="26" t="s">
        <v>42</v>
      </c>
      <c r="C23" s="27" t="s">
        <v>43</v>
      </c>
      <c r="D23" s="20">
        <v>50</v>
      </c>
      <c r="E23" s="28">
        <v>60</v>
      </c>
      <c r="F23" s="25">
        <f t="shared" si="0"/>
        <v>3000</v>
      </c>
      <c r="G23" s="17"/>
      <c r="H23" s="15"/>
      <c r="I23" s="15"/>
    </row>
    <row r="24" spans="1:9">
      <c r="A24" s="15"/>
      <c r="B24" s="26" t="s">
        <v>22</v>
      </c>
      <c r="C24" s="27" t="s">
        <v>17</v>
      </c>
      <c r="D24" s="20">
        <f>25*4/2</f>
        <v>50</v>
      </c>
      <c r="E24" s="28">
        <v>850</v>
      </c>
      <c r="F24" s="25">
        <f t="shared" si="0"/>
        <v>42500</v>
      </c>
      <c r="G24" s="17"/>
      <c r="H24" s="15"/>
      <c r="I24" s="15"/>
    </row>
    <row r="25" spans="1:9">
      <c r="A25" s="15"/>
      <c r="B25" s="26" t="s">
        <v>23</v>
      </c>
      <c r="C25" s="27" t="s">
        <v>17</v>
      </c>
      <c r="D25" s="20">
        <v>5</v>
      </c>
      <c r="E25" s="28">
        <v>548</v>
      </c>
      <c r="F25" s="25">
        <f t="shared" si="0"/>
        <v>2740</v>
      </c>
      <c r="G25" s="17"/>
      <c r="H25" s="15"/>
      <c r="I25" s="15"/>
    </row>
    <row r="26" spans="1:9">
      <c r="A26" s="15"/>
      <c r="B26" s="26" t="s">
        <v>24</v>
      </c>
      <c r="C26" s="27" t="s">
        <v>18</v>
      </c>
      <c r="D26" s="20">
        <v>625</v>
      </c>
      <c r="E26" s="28">
        <v>300</v>
      </c>
      <c r="F26" s="25">
        <f t="shared" si="0"/>
        <v>187500</v>
      </c>
      <c r="G26" s="17"/>
      <c r="H26" s="15"/>
      <c r="I26" s="15"/>
    </row>
    <row r="27" spans="1:9">
      <c r="A27" s="15"/>
      <c r="B27" s="26" t="s">
        <v>25</v>
      </c>
      <c r="C27" s="27" t="s">
        <v>17</v>
      </c>
      <c r="D27" s="20">
        <v>1</v>
      </c>
      <c r="E27" s="28">
        <v>3200</v>
      </c>
      <c r="F27" s="25">
        <f t="shared" si="0"/>
        <v>3200</v>
      </c>
      <c r="G27" s="17"/>
      <c r="H27" s="15"/>
      <c r="I27" s="15"/>
    </row>
    <row r="28" spans="1:9">
      <c r="A28" s="15"/>
      <c r="B28" s="26" t="s">
        <v>26</v>
      </c>
      <c r="C28" s="27" t="s">
        <v>17</v>
      </c>
      <c r="D28" s="20">
        <v>8</v>
      </c>
      <c r="E28" s="28">
        <v>3800</v>
      </c>
      <c r="F28" s="25">
        <f t="shared" si="0"/>
        <v>30400</v>
      </c>
      <c r="G28" s="17"/>
      <c r="H28" s="15"/>
      <c r="I28" s="15"/>
    </row>
    <row r="29" spans="1:9">
      <c r="A29" s="15"/>
      <c r="B29" s="26" t="s">
        <v>27</v>
      </c>
      <c r="C29" s="27" t="s">
        <v>17</v>
      </c>
      <c r="D29" s="20">
        <v>1</v>
      </c>
      <c r="E29" s="28">
        <v>7500</v>
      </c>
      <c r="F29" s="25">
        <f t="shared" si="0"/>
        <v>7500</v>
      </c>
      <c r="G29" s="17"/>
      <c r="H29" s="15"/>
      <c r="I29" s="15"/>
    </row>
    <row r="30" spans="1:9" ht="90">
      <c r="A30" s="15"/>
      <c r="B30" s="26" t="s">
        <v>44</v>
      </c>
      <c r="C30" s="27"/>
      <c r="D30" s="20"/>
      <c r="E30" s="28"/>
      <c r="F30" s="25">
        <v>25000</v>
      </c>
      <c r="G30" s="17"/>
      <c r="H30" s="15"/>
      <c r="I30" s="15"/>
    </row>
    <row r="31" spans="1:9">
      <c r="A31" s="15"/>
      <c r="B31" s="26" t="s">
        <v>28</v>
      </c>
      <c r="C31" s="27" t="s">
        <v>18</v>
      </c>
      <c r="D31" s="20">
        <v>1107</v>
      </c>
      <c r="E31" s="28">
        <v>50</v>
      </c>
      <c r="F31" s="25">
        <f t="shared" si="0"/>
        <v>55350</v>
      </c>
      <c r="G31" s="17"/>
      <c r="H31" s="15"/>
      <c r="I31" s="15"/>
    </row>
    <row r="32" spans="1:9" ht="15.75">
      <c r="A32" s="6"/>
      <c r="B32" s="7" t="s">
        <v>10</v>
      </c>
      <c r="C32" s="21"/>
      <c r="D32" s="20"/>
      <c r="E32" s="15"/>
      <c r="F32" s="25">
        <f>SUM(F20:F31)</f>
        <v>401851</v>
      </c>
      <c r="G32" s="17"/>
      <c r="H32" s="15"/>
      <c r="I32" s="15"/>
    </row>
    <row r="33" spans="1:9" ht="30.75" customHeight="1">
      <c r="A33" s="6"/>
      <c r="B33" s="7" t="s">
        <v>14</v>
      </c>
      <c r="C33" s="21"/>
      <c r="D33" s="20"/>
      <c r="E33" s="15"/>
      <c r="F33" s="16">
        <v>10000</v>
      </c>
      <c r="G33" s="17"/>
      <c r="H33" s="15"/>
      <c r="I33" s="15"/>
    </row>
    <row r="34" spans="1:9" ht="15.75">
      <c r="A34" s="6"/>
      <c r="B34" s="7" t="s">
        <v>11</v>
      </c>
      <c r="C34" s="21"/>
      <c r="D34" s="20"/>
      <c r="E34" s="15"/>
      <c r="F34" s="25">
        <f>F18+F32+F33</f>
        <v>572591.4</v>
      </c>
      <c r="G34" s="17"/>
      <c r="H34" s="15"/>
      <c r="I34" s="15"/>
    </row>
    <row r="37" spans="1:9">
      <c r="F37" s="29"/>
    </row>
  </sheetData>
  <mergeCells count="2">
    <mergeCell ref="D1:F1"/>
    <mergeCell ref="G1:I1"/>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Юлия</dc:creator>
  <cp:lastModifiedBy>Mary</cp:lastModifiedBy>
  <cp:lastPrinted>2016-09-24T18:37:54Z</cp:lastPrinted>
  <dcterms:created xsi:type="dcterms:W3CDTF">2016-09-21T11:18:44Z</dcterms:created>
  <dcterms:modified xsi:type="dcterms:W3CDTF">2017-02-28T12:17:01Z</dcterms:modified>
</cp:coreProperties>
</file>